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3580" windowHeight="14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Položky!$A$1:$K$44</definedName>
    <definedName name="_xlnm.Print_Area" localSheetId="1">Rekapitulace!$A$1:$I$15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Rekapitulace!$H$15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43" i="3" l="1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G42" i="3"/>
  <c r="BD42" i="3" s="1"/>
  <c r="BG41" i="3"/>
  <c r="BF41" i="3"/>
  <c r="BE41" i="3"/>
  <c r="BC41" i="3"/>
  <c r="K41" i="3"/>
  <c r="I41" i="3"/>
  <c r="G41" i="3"/>
  <c r="BD41" i="3" s="1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E38" i="3"/>
  <c r="BC38" i="3"/>
  <c r="K38" i="3"/>
  <c r="I38" i="3"/>
  <c r="G38" i="3"/>
  <c r="BD38" i="3" s="1"/>
  <c r="BG37" i="3"/>
  <c r="BF37" i="3"/>
  <c r="BE37" i="3"/>
  <c r="BC37" i="3"/>
  <c r="K37" i="3"/>
  <c r="I37" i="3"/>
  <c r="G37" i="3"/>
  <c r="BD37" i="3" s="1"/>
  <c r="BG36" i="3"/>
  <c r="BF36" i="3"/>
  <c r="BE36" i="3"/>
  <c r="BC36" i="3"/>
  <c r="K36" i="3"/>
  <c r="I36" i="3"/>
  <c r="G36" i="3"/>
  <c r="BD36" i="3" s="1"/>
  <c r="BG35" i="3"/>
  <c r="BF35" i="3"/>
  <c r="BE35" i="3"/>
  <c r="BC35" i="3"/>
  <c r="K35" i="3"/>
  <c r="I35" i="3"/>
  <c r="G35" i="3"/>
  <c r="BD35" i="3" s="1"/>
  <c r="BG34" i="3"/>
  <c r="BF34" i="3"/>
  <c r="BE34" i="3"/>
  <c r="BC34" i="3"/>
  <c r="K34" i="3"/>
  <c r="I34" i="3"/>
  <c r="G34" i="3"/>
  <c r="BD34" i="3" s="1"/>
  <c r="BG33" i="3"/>
  <c r="BF33" i="3"/>
  <c r="BE33" i="3"/>
  <c r="BC33" i="3"/>
  <c r="K33" i="3"/>
  <c r="I33" i="3"/>
  <c r="G33" i="3"/>
  <c r="BD33" i="3" s="1"/>
  <c r="BG30" i="3"/>
  <c r="BF30" i="3"/>
  <c r="BE30" i="3"/>
  <c r="BC30" i="3"/>
  <c r="K30" i="3"/>
  <c r="I30" i="3"/>
  <c r="G30" i="3"/>
  <c r="BD30" i="3" s="1"/>
  <c r="BG29" i="3"/>
  <c r="BF29" i="3"/>
  <c r="BE29" i="3"/>
  <c r="BC29" i="3"/>
  <c r="K29" i="3"/>
  <c r="I29" i="3"/>
  <c r="G29" i="3"/>
  <c r="BD29" i="3" s="1"/>
  <c r="BG28" i="3"/>
  <c r="BF28" i="3"/>
  <c r="BE28" i="3"/>
  <c r="BC28" i="3"/>
  <c r="K28" i="3"/>
  <c r="I28" i="3"/>
  <c r="G28" i="3"/>
  <c r="BD28" i="3" s="1"/>
  <c r="BG27" i="3"/>
  <c r="BF27" i="3"/>
  <c r="BE27" i="3"/>
  <c r="BC27" i="3"/>
  <c r="K27" i="3"/>
  <c r="I27" i="3"/>
  <c r="G27" i="3"/>
  <c r="BD27" i="3" s="1"/>
  <c r="BG26" i="3"/>
  <c r="BF26" i="3"/>
  <c r="BE26" i="3"/>
  <c r="BC26" i="3"/>
  <c r="K26" i="3"/>
  <c r="I26" i="3"/>
  <c r="G26" i="3"/>
  <c r="BD26" i="3" s="1"/>
  <c r="BG25" i="3"/>
  <c r="BF25" i="3"/>
  <c r="BE25" i="3"/>
  <c r="BC25" i="3"/>
  <c r="K25" i="3"/>
  <c r="I25" i="3"/>
  <c r="G25" i="3"/>
  <c r="BD25" i="3" s="1"/>
  <c r="BG24" i="3"/>
  <c r="BF24" i="3"/>
  <c r="BE24" i="3"/>
  <c r="BC24" i="3"/>
  <c r="K24" i="3"/>
  <c r="I24" i="3"/>
  <c r="G24" i="3"/>
  <c r="BD24" i="3" s="1"/>
  <c r="BG23" i="3"/>
  <c r="BF23" i="3"/>
  <c r="BE23" i="3"/>
  <c r="BC23" i="3"/>
  <c r="K23" i="3"/>
  <c r="I23" i="3"/>
  <c r="G23" i="3"/>
  <c r="BD23" i="3" s="1"/>
  <c r="BG21" i="3"/>
  <c r="BF21" i="3"/>
  <c r="BE21" i="3"/>
  <c r="BC21" i="3"/>
  <c r="K21" i="3"/>
  <c r="I21" i="3"/>
  <c r="G21" i="3"/>
  <c r="BD21" i="3" s="1"/>
  <c r="BG19" i="3"/>
  <c r="BF19" i="3"/>
  <c r="BE19" i="3"/>
  <c r="BC19" i="3"/>
  <c r="K19" i="3"/>
  <c r="I19" i="3"/>
  <c r="G19" i="3"/>
  <c r="BD19" i="3" s="1"/>
  <c r="BG17" i="3"/>
  <c r="BF17" i="3"/>
  <c r="BE17" i="3"/>
  <c r="BC17" i="3"/>
  <c r="K17" i="3"/>
  <c r="I17" i="3"/>
  <c r="G17" i="3"/>
  <c r="BD17" i="3" s="1"/>
  <c r="BG15" i="3"/>
  <c r="BF15" i="3"/>
  <c r="BE15" i="3"/>
  <c r="BC15" i="3"/>
  <c r="K15" i="3"/>
  <c r="I15" i="3"/>
  <c r="G15" i="3"/>
  <c r="BD15" i="3" s="1"/>
  <c r="BG13" i="3"/>
  <c r="BF13" i="3"/>
  <c r="BE13" i="3"/>
  <c r="BC13" i="3"/>
  <c r="K13" i="3"/>
  <c r="I13" i="3"/>
  <c r="G13" i="3"/>
  <c r="BD13" i="3" s="1"/>
  <c r="BG11" i="3"/>
  <c r="BF11" i="3"/>
  <c r="BF44" i="3" s="1"/>
  <c r="H8" i="2" s="1"/>
  <c r="BE11" i="3"/>
  <c r="BC11" i="3"/>
  <c r="K11" i="3"/>
  <c r="K44" i="3" s="1"/>
  <c r="I11" i="3"/>
  <c r="G11" i="3"/>
  <c r="BD11" i="3" s="1"/>
  <c r="BD44" i="3" s="1"/>
  <c r="F8" i="2" s="1"/>
  <c r="B8" i="2"/>
  <c r="A8" i="2"/>
  <c r="BG44" i="3"/>
  <c r="I8" i="2" s="1"/>
  <c r="BE44" i="3"/>
  <c r="G8" i="2" s="1"/>
  <c r="BC44" i="3"/>
  <c r="E8" i="2" s="1"/>
  <c r="I44" i="3"/>
  <c r="C44" i="3"/>
  <c r="BG8" i="3"/>
  <c r="BF8" i="3"/>
  <c r="BF9" i="3" s="1"/>
  <c r="H7" i="2" s="1"/>
  <c r="BE8" i="3"/>
  <c r="BD8" i="3"/>
  <c r="BD9" i="3" s="1"/>
  <c r="F7" i="2" s="1"/>
  <c r="K8" i="3"/>
  <c r="K9" i="3" s="1"/>
  <c r="I8" i="3"/>
  <c r="G8" i="3"/>
  <c r="BC8" i="3" s="1"/>
  <c r="BC9" i="3" s="1"/>
  <c r="E7" i="2" s="1"/>
  <c r="E9" i="2" s="1"/>
  <c r="C16" i="1" s="1"/>
  <c r="B7" i="2"/>
  <c r="A7" i="2"/>
  <c r="BG9" i="3"/>
  <c r="I7" i="2" s="1"/>
  <c r="BE9" i="3"/>
  <c r="G7" i="2" s="1"/>
  <c r="I9" i="3"/>
  <c r="C9" i="3"/>
  <c r="C4" i="3"/>
  <c r="H3" i="3"/>
  <c r="C3" i="3"/>
  <c r="H15" i="2"/>
  <c r="G14" i="2"/>
  <c r="I14" i="2" s="1"/>
  <c r="C2" i="2"/>
  <c r="C1" i="2"/>
  <c r="F31" i="1"/>
  <c r="G22" i="1"/>
  <c r="G21" i="1" s="1"/>
  <c r="G8" i="1"/>
  <c r="F9" i="2" l="1"/>
  <c r="C17" i="1" s="1"/>
  <c r="G9" i="2"/>
  <c r="C14" i="1" s="1"/>
  <c r="I9" i="2"/>
  <c r="C20" i="1" s="1"/>
  <c r="H9" i="2"/>
  <c r="C15" i="1" s="1"/>
  <c r="G9" i="3"/>
  <c r="G44" i="3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<sst xmlns="http://schemas.openxmlformats.org/spreadsheetml/2006/main" count="189" uniqueCount="136">
  <si>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</si>
  <si>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</si>
  <si>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</si>
  <si>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</si>
  <si>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</si>
  <si>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</si>
  <si>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</si>
  <si>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</si>
  <si>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</si>
  <si>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</si>
  <si>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</si>
  <si>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</si>
  <si>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</si>
  <si>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</si>
  <si>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</si>
  <si>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</si>
  <si>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</si>
  <si>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</si>
  <si>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</si>
  <si>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</si>
  <si>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</si>
  <si>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</si>
  <si>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</si>
  <si>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</si>
  <si>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</si>
  <si>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</si>
  <si>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</si>
  <si>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</si>
  <si>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</si>
  <si>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</si>
  <si>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</si>
  <si>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</si>
  <si>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</si>
  <si>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</si>
  <si>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</si>
  <si>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</si>
  <si>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</si>
  <si>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</si>
  <si>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</si>
  <si>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</si>
  <si>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</si>
  <si>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</si>
  <si>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</si>
  <si>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</si>
  <si>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</si>
  <si>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</si>
  <si>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</si>
  <si>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</si>
  <si>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</si>
  <si>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</si>
  <si>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</si>
  <si>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</si>
  <si>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</si>
  <si>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</si>
  <si>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</si>
  <si>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</si>
  <si>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</si>
  <si>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</si>
  <si>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</si>
  <si>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</si>
  <si>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</si>
  <si>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</si>
  <si>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</si>
  <si>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</si>
  <si>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</si>
  <si>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</si>
  <si>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</si>
  <si>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</si>
  <si>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</si>
  <si>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</si>
  <si>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</si>
  <si>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Pálenice Jaroslavice</t>
  </si>
  <si>
    <t>VIP</t>
  </si>
  <si>
    <t>94</t>
  </si>
  <si>
    <t>Lešení a stavební výtahy</t>
  </si>
  <si>
    <t>941 95-5004.R00</t>
  </si>
  <si>
    <t>Lešení lehké pomocné, výška podlahy do 3,5 m</t>
  </si>
  <si>
    <t>m2</t>
  </si>
  <si>
    <t>723</t>
  </si>
  <si>
    <t>Vnitřní plynovod</t>
  </si>
  <si>
    <t>723-VL1</t>
  </si>
  <si>
    <t>Potrubí ocelové závitové černé svařované DN 10 vč. nátěru a zed. prací- výměra a spec.viz TZ</t>
  </si>
  <si>
    <t>m</t>
  </si>
  <si>
    <t>Včetně třmenů a konzol pro uchycení</t>
  </si>
  <si>
    <t>723-VL2</t>
  </si>
  <si>
    <t>Potrubí ocelové závitové černé svařované DN 20 vč. nátěru a zed. prací- výměra a spec.viz TZ</t>
  </si>
  <si>
    <t>723-VL3</t>
  </si>
  <si>
    <t>Potrubí ocelové závitové černé svařované DN 25 vč. nátěru a zed. prací- výměra a spec.viz TZ</t>
  </si>
  <si>
    <t>723-VL4</t>
  </si>
  <si>
    <t>Potrubí ocelové závitové černé svařované DN 32 vč. nátěru a zed. prací- výměra a spec.viz TZ</t>
  </si>
  <si>
    <t>723-VL5</t>
  </si>
  <si>
    <t>Potrubí ocelové závitové černé svařované DN 40 vč. nátěru a zed. prací- výměra a spec.viz TZ</t>
  </si>
  <si>
    <t>723-VL6</t>
  </si>
  <si>
    <t>Potrubí ocelové závitové černé svařované DN 50 vč. nátěru a zed. prací- výměra a spec.viz TZ</t>
  </si>
  <si>
    <t>723-VL7</t>
  </si>
  <si>
    <t>Kulový kohout na plyn DN15</t>
  </si>
  <si>
    <t>kus</t>
  </si>
  <si>
    <t>723-VL8</t>
  </si>
  <si>
    <t>Kulový kohout na plyn DN20</t>
  </si>
  <si>
    <t>723-VL9</t>
  </si>
  <si>
    <t>Kulový kohout na plyn DN25</t>
  </si>
  <si>
    <t>723-VL10</t>
  </si>
  <si>
    <t>Kulový kohout na plyn DN32</t>
  </si>
  <si>
    <t>723-VL11</t>
  </si>
  <si>
    <t>Kulový kohout bezpřírubový DN50</t>
  </si>
  <si>
    <t>723-VL12</t>
  </si>
  <si>
    <t>Příruba plochá DN50/PN16</t>
  </si>
  <si>
    <t>723-VL13</t>
  </si>
  <si>
    <t>Vzorkovací kohout DN15</t>
  </si>
  <si>
    <t>723-VL14</t>
  </si>
  <si>
    <t>Regulátor tlaku B25 specifikace viz TZ</t>
  </si>
  <si>
    <t>723-VL15</t>
  </si>
  <si>
    <t>Plynový filtr DN50/PN16</t>
  </si>
  <si>
    <t>723-VL16</t>
  </si>
  <si>
    <t>Bezpečnostní rychlouzávěr DN50</t>
  </si>
  <si>
    <t>723-VL17</t>
  </si>
  <si>
    <t>Detektor  metan + snímač</t>
  </si>
  <si>
    <t>723-VL18</t>
  </si>
  <si>
    <t>Detektor CO signalizační</t>
  </si>
  <si>
    <t>723-VL19</t>
  </si>
  <si>
    <t>Tlakoměr ukazovací rozsah 0-5kPa, s kohoutem a smyčkou (typ 03388</t>
  </si>
  <si>
    <t>723-VL20</t>
  </si>
  <si>
    <t>Úprava přípojky,prodloužení  zemní práce skříňka HUP</t>
  </si>
  <si>
    <t>kpl</t>
  </si>
  <si>
    <t>723-VL21</t>
  </si>
  <si>
    <t>M+R-připojení bezpečnostního uzávěru a umístění detektorů úniku plynu</t>
  </si>
  <si>
    <t>723-VL22</t>
  </si>
  <si>
    <t>Uzemnění venk. potrubí plynovodu</t>
  </si>
  <si>
    <t>723-VL23</t>
  </si>
  <si>
    <t>Tlaková zkouška</t>
  </si>
  <si>
    <t>723-VL24</t>
  </si>
  <si>
    <t>Výchozí revize</t>
  </si>
  <si>
    <t>998 72-3101.R00</t>
  </si>
  <si>
    <t>Přesun hmot pro vnitřní plynovod, výšky do 6 m</t>
  </si>
  <si>
    <t>t</t>
  </si>
  <si>
    <t>Stavoprojekt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</si>
</sst>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8" fillId="0" borderId="53" xfId="1" applyFont="1" applyFill="1" applyBorder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21" fillId="0" borderId="8" xfId="1" applyFont="1" applyFill="1" applyBorder="1" applyAlignment="1">
      <alignment horizontal="left" wrapText="1" indent="1"/>
    </xf>
    <xf numFmtId="0" fontId="21" fillId="0" borderId="0" xfId="1" applyFont="1" applyFill="1" applyBorder="1" applyAlignment="1">
      <alignment horizontal="left" wrapText="1" indent="1"/>
    </xf>
    <xf numFmtId="0" fontId="21" fillId="0" borderId="7" xfId="1" applyFont="1" applyFill="1" applyBorder="1" applyAlignment="1">
      <alignment horizontal="left" wrapText="1" indent="1"/>
    </xf>
    <xf numFmtId="0" fontId="18" fillId="0" borderId="8" xfId="1" applyFont="1" applyFill="1" applyBorder="1" applyAlignment="1">
      <alignment horizontal="left" wrapText="1" indent="1"/>
    </xf>
    <xf numFmtId="0" fontId="18" fillId="0" borderId="0" xfId="1" applyFont="1" applyFill="1" applyBorder="1" applyAlignment="1">
      <alignment horizontal="left" wrapText="1" indent="1"/>
    </xf>
    <xf numFmtId="0" fontId="18" fillId="0" borderId="7" xfId="1" applyFont="1" applyFill="1" applyBorder="1" applyAlignment="1">
      <alignment horizontal="left" wrapText="1" inden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7" workbookViewId="0">
      <selection activeCell="J28" sqref="J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 t="s">
        <v>72</v>
      </c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71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78"/>
      <c r="D7" s="179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78"/>
      <c r="D8" s="179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0" t="s">
        <v>135</v>
      </c>
      <c r="F11" s="181"/>
      <c r="G11" s="182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3"/>
      <c r="C37" s="183"/>
      <c r="D37" s="183"/>
      <c r="E37" s="183"/>
      <c r="F37" s="183"/>
      <c r="G37" s="183"/>
      <c r="H37" t="s">
        <v>4</v>
      </c>
    </row>
    <row r="38" spans="1:8" ht="12.75" customHeight="1" x14ac:dyDescent="0.2">
      <c r="A38" s="68"/>
      <c r="B38" s="183"/>
      <c r="C38" s="183"/>
      <c r="D38" s="183"/>
      <c r="E38" s="183"/>
      <c r="F38" s="183"/>
      <c r="G38" s="183"/>
      <c r="H38" t="s">
        <v>4</v>
      </c>
    </row>
    <row r="39" spans="1:8" x14ac:dyDescent="0.2">
      <c r="A39" s="68"/>
      <c r="B39" s="183"/>
      <c r="C39" s="183"/>
      <c r="D39" s="183"/>
      <c r="E39" s="183"/>
      <c r="F39" s="183"/>
      <c r="G39" s="183"/>
      <c r="H39" t="s">
        <v>4</v>
      </c>
    </row>
    <row r="40" spans="1:8" x14ac:dyDescent="0.2">
      <c r="A40" s="68"/>
      <c r="B40" s="183"/>
      <c r="C40" s="183"/>
      <c r="D40" s="183"/>
      <c r="E40" s="183"/>
      <c r="F40" s="183"/>
      <c r="G40" s="183"/>
      <c r="H40" t="s">
        <v>4</v>
      </c>
    </row>
    <row r="41" spans="1:8" x14ac:dyDescent="0.2">
      <c r="A41" s="68"/>
      <c r="B41" s="183"/>
      <c r="C41" s="183"/>
      <c r="D41" s="183"/>
      <c r="E41" s="183"/>
      <c r="F41" s="183"/>
      <c r="G41" s="183"/>
      <c r="H41" t="s">
        <v>4</v>
      </c>
    </row>
    <row r="42" spans="1:8" x14ac:dyDescent="0.2">
      <c r="A42" s="68"/>
      <c r="B42" s="183"/>
      <c r="C42" s="183"/>
      <c r="D42" s="183"/>
      <c r="E42" s="183"/>
      <c r="F42" s="183"/>
      <c r="G42" s="183"/>
      <c r="H42" t="s">
        <v>4</v>
      </c>
    </row>
    <row r="43" spans="1:8" x14ac:dyDescent="0.2">
      <c r="A43" s="68"/>
      <c r="B43" s="183"/>
      <c r="C43" s="183"/>
      <c r="D43" s="183"/>
      <c r="E43" s="183"/>
      <c r="F43" s="183"/>
      <c r="G43" s="183"/>
      <c r="H43" t="s">
        <v>4</v>
      </c>
    </row>
    <row r="44" spans="1:8" x14ac:dyDescent="0.2">
      <c r="A44" s="68"/>
      <c r="B44" s="183"/>
      <c r="C44" s="183"/>
      <c r="D44" s="183"/>
      <c r="E44" s="183"/>
      <c r="F44" s="183"/>
      <c r="G44" s="183"/>
      <c r="H44" t="s">
        <v>4</v>
      </c>
    </row>
    <row r="45" spans="1:8" x14ac:dyDescent="0.2">
      <c r="A45" s="68"/>
      <c r="B45" s="183"/>
      <c r="C45" s="183"/>
      <c r="D45" s="183"/>
      <c r="E45" s="183"/>
      <c r="F45" s="183"/>
      <c r="G45" s="183"/>
      <c r="H45" t="s">
        <v>4</v>
      </c>
    </row>
    <row r="46" spans="1:8" x14ac:dyDescent="0.2">
      <c r="B46" s="177"/>
      <c r="C46" s="177"/>
      <c r="D46" s="177"/>
      <c r="E46" s="177"/>
      <c r="F46" s="177"/>
      <c r="G46" s="177"/>
    </row>
    <row r="47" spans="1:8" x14ac:dyDescent="0.2">
      <c r="B47" s="177"/>
      <c r="C47" s="177"/>
      <c r="D47" s="177"/>
      <c r="E47" s="177"/>
      <c r="F47" s="177"/>
      <c r="G47" s="177"/>
    </row>
    <row r="48" spans="1:8" x14ac:dyDescent="0.2">
      <c r="B48" s="177"/>
      <c r="C48" s="177"/>
      <c r="D48" s="177"/>
      <c r="E48" s="177"/>
      <c r="F48" s="177"/>
      <c r="G48" s="177"/>
    </row>
    <row r="49" spans="2:7" x14ac:dyDescent="0.2">
      <c r="B49" s="177"/>
      <c r="C49" s="177"/>
      <c r="D49" s="177"/>
      <c r="E49" s="177"/>
      <c r="F49" s="177"/>
      <c r="G49" s="177"/>
    </row>
    <row r="50" spans="2:7" x14ac:dyDescent="0.2">
      <c r="B50" s="177"/>
      <c r="C50" s="177"/>
      <c r="D50" s="177"/>
      <c r="E50" s="177"/>
      <c r="F50" s="177"/>
      <c r="G50" s="177"/>
    </row>
    <row r="51" spans="2:7" x14ac:dyDescent="0.2">
      <c r="B51" s="177"/>
      <c r="C51" s="177"/>
      <c r="D51" s="177"/>
      <c r="E51" s="177"/>
      <c r="F51" s="177"/>
      <c r="G51" s="177"/>
    </row>
    <row r="52" spans="2:7" x14ac:dyDescent="0.2">
      <c r="B52" s="177"/>
      <c r="C52" s="177"/>
      <c r="D52" s="177"/>
      <c r="E52" s="177"/>
      <c r="F52" s="177"/>
      <c r="G52" s="177"/>
    </row>
    <row r="53" spans="2:7" x14ac:dyDescent="0.2">
      <c r="B53" s="177"/>
      <c r="C53" s="177"/>
      <c r="D53" s="177"/>
      <c r="E53" s="177"/>
      <c r="F53" s="177"/>
      <c r="G53" s="177"/>
    </row>
    <row r="54" spans="2:7" x14ac:dyDescent="0.2">
      <c r="B54" s="177"/>
      <c r="C54" s="177"/>
      <c r="D54" s="177"/>
      <c r="E54" s="177"/>
      <c r="F54" s="177"/>
      <c r="G54" s="177"/>
    </row>
    <row r="55" spans="2:7" x14ac:dyDescent="0.2">
      <c r="B55" s="177"/>
      <c r="C55" s="177"/>
      <c r="D55" s="177"/>
      <c r="E55" s="177"/>
      <c r="F55" s="177"/>
      <c r="G55" s="177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6"/>
  <sheetViews>
    <sheetView workbookViewId="0">
      <selection activeCell="A14" sqref="A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4" t="s">
        <v>5</v>
      </c>
      <c r="B1" s="185"/>
      <c r="C1" s="69" t="str">
        <f>CONCATENATE(cislostavby," ",nazevstavby)</f>
        <v xml:space="preserve"> Pálenice Jaroslavice</v>
      </c>
      <c r="D1" s="70"/>
      <c r="E1" s="71"/>
      <c r="F1" s="70"/>
      <c r="G1" s="72"/>
      <c r="H1" s="73"/>
      <c r="I1" s="74"/>
    </row>
    <row r="2" spans="1:57" ht="13.5" thickBot="1" x14ac:dyDescent="0.25">
      <c r="A2" s="186" t="s">
        <v>1</v>
      </c>
      <c r="B2" s="187"/>
      <c r="C2" s="75" t="str">
        <f>CONCATENATE(cisloobjektu," ",nazevobjektu)</f>
        <v xml:space="preserve"> VIP</v>
      </c>
      <c r="D2" s="76"/>
      <c r="E2" s="77"/>
      <c r="F2" s="76"/>
      <c r="G2" s="188"/>
      <c r="H2" s="188"/>
      <c r="I2" s="189"/>
    </row>
    <row r="3" spans="1:57" ht="13.5" thickTop="1" x14ac:dyDescent="0.2"/>
    <row r="4" spans="1:57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 x14ac:dyDescent="0.2">
      <c r="A7" s="173" t="str">
        <f>Položky!B7</f>
        <v>94</v>
      </c>
      <c r="B7" s="85" t="str">
        <f>Položky!C7</f>
        <v>Lešení a stavební výtahy</v>
      </c>
      <c r="C7" s="86"/>
      <c r="D7" s="87"/>
      <c r="E7" s="174">
        <f>Položky!BC9</f>
        <v>0</v>
      </c>
      <c r="F7" s="175">
        <f>Položky!BD9</f>
        <v>0</v>
      </c>
      <c r="G7" s="175">
        <f>Položky!BE9</f>
        <v>0</v>
      </c>
      <c r="H7" s="175">
        <f>Položky!BF9</f>
        <v>0</v>
      </c>
      <c r="I7" s="176">
        <f>Položky!BG9</f>
        <v>0</v>
      </c>
    </row>
    <row r="8" spans="1:57" s="30" customFormat="1" ht="13.5" thickBot="1" x14ac:dyDescent="0.25">
      <c r="A8" s="173" t="str">
        <f>Položky!B10</f>
        <v>723</v>
      </c>
      <c r="B8" s="85" t="str">
        <f>Položky!C10</f>
        <v>Vnitřní plynovod</v>
      </c>
      <c r="C8" s="86"/>
      <c r="D8" s="87"/>
      <c r="E8" s="174">
        <f>Položky!BC44</f>
        <v>0</v>
      </c>
      <c r="F8" s="175">
        <f>Položky!BD44</f>
        <v>0</v>
      </c>
      <c r="G8" s="175">
        <f>Položky!BE44</f>
        <v>0</v>
      </c>
      <c r="H8" s="175">
        <f>Položky!BF44</f>
        <v>0</v>
      </c>
      <c r="I8" s="176">
        <f>Položky!BG44</f>
        <v>0</v>
      </c>
    </row>
    <row r="9" spans="1:57" s="93" customFormat="1" ht="13.5" thickBot="1" x14ac:dyDescent="0.25">
      <c r="A9" s="88"/>
      <c r="B9" s="80" t="s">
        <v>50</v>
      </c>
      <c r="C9" s="80"/>
      <c r="D9" s="89"/>
      <c r="E9" s="90">
        <f>SUM(E7:E8)</f>
        <v>0</v>
      </c>
      <c r="F9" s="91">
        <f>SUM(F7:F8)</f>
        <v>0</v>
      </c>
      <c r="G9" s="91">
        <f>SUM(G7:G8)</f>
        <v>0</v>
      </c>
      <c r="H9" s="91">
        <f>SUM(H7:H8)</f>
        <v>0</v>
      </c>
      <c r="I9" s="92">
        <f>SUM(I7:I8)</f>
        <v>0</v>
      </c>
    </row>
    <row r="10" spans="1:57" x14ac:dyDescent="0.2">
      <c r="A10" s="86"/>
      <c r="B10" s="86"/>
      <c r="C10" s="86"/>
      <c r="D10" s="86"/>
      <c r="E10" s="86"/>
      <c r="F10" s="86"/>
      <c r="G10" s="86"/>
      <c r="H10" s="86"/>
      <c r="I10" s="86"/>
    </row>
    <row r="11" spans="1:57" ht="19.5" customHeight="1" x14ac:dyDescent="0.25">
      <c r="A11" s="94" t="s">
        <v>51</v>
      </c>
      <c r="B11" s="94"/>
      <c r="C11" s="94"/>
      <c r="D11" s="94"/>
      <c r="E11" s="94"/>
      <c r="F11" s="94"/>
      <c r="G11" s="95"/>
      <c r="H11" s="94"/>
      <c r="I11" s="94"/>
      <c r="BA11" s="31"/>
      <c r="BB11" s="31"/>
      <c r="BC11" s="31"/>
      <c r="BD11" s="31"/>
      <c r="BE11" s="31"/>
    </row>
    <row r="12" spans="1:57" ht="13.5" thickBot="1" x14ac:dyDescent="0.25">
      <c r="A12" s="96"/>
      <c r="B12" s="96"/>
      <c r="C12" s="96"/>
      <c r="D12" s="96"/>
      <c r="E12" s="96"/>
      <c r="F12" s="96"/>
      <c r="G12" s="96"/>
      <c r="H12" s="96"/>
      <c r="I12" s="96"/>
    </row>
    <row r="13" spans="1:57" x14ac:dyDescent="0.2">
      <c r="A13" s="97" t="s">
        <v>52</v>
      </c>
      <c r="B13" s="98"/>
      <c r="C13" s="98"/>
      <c r="D13" s="99"/>
      <c r="E13" s="100" t="s">
        <v>53</v>
      </c>
      <c r="F13" s="101" t="s">
        <v>54</v>
      </c>
      <c r="G13" s="102" t="s">
        <v>55</v>
      </c>
      <c r="H13" s="103"/>
      <c r="I13" s="104" t="s">
        <v>53</v>
      </c>
    </row>
    <row r="14" spans="1:57" x14ac:dyDescent="0.2">
      <c r="A14" s="105"/>
      <c r="B14" s="106"/>
      <c r="C14" s="106"/>
      <c r="D14" s="107"/>
      <c r="E14" s="108"/>
      <c r="F14" s="109"/>
      <c r="G14" s="110">
        <f>CHOOSE(BA14+1,HSV+PSV,HSV+PSV+Mont,HSV+PSV+Dodavka+Mont,HSV,PSV,Mont,Dodavka,Mont+Dodavka,0)</f>
        <v>0</v>
      </c>
      <c r="H14" s="111"/>
      <c r="I14" s="112">
        <f>E14+F14*G14/100</f>
        <v>0</v>
      </c>
      <c r="BA14">
        <v>8</v>
      </c>
    </row>
    <row r="15" spans="1:57" ht="13.5" thickBot="1" x14ac:dyDescent="0.25">
      <c r="A15" s="113"/>
      <c r="B15" s="114" t="s">
        <v>56</v>
      </c>
      <c r="C15" s="115"/>
      <c r="D15" s="116"/>
      <c r="E15" s="117"/>
      <c r="F15" s="118"/>
      <c r="G15" s="118"/>
      <c r="H15" s="190">
        <f>SUM(H14:H14)</f>
        <v>0</v>
      </c>
      <c r="I15" s="191"/>
    </row>
    <row r="17" spans="2:9" x14ac:dyDescent="0.2">
      <c r="B17" s="93"/>
      <c r="F17" s="119"/>
      <c r="G17" s="120"/>
      <c r="H17" s="120"/>
      <c r="I17" s="121"/>
    </row>
    <row r="18" spans="2:9" x14ac:dyDescent="0.2">
      <c r="F18" s="119"/>
      <c r="G18" s="120"/>
      <c r="H18" s="120"/>
      <c r="I18" s="121"/>
    </row>
    <row r="19" spans="2:9" x14ac:dyDescent="0.2">
      <c r="F19" s="119"/>
      <c r="G19" s="120"/>
      <c r="H19" s="120"/>
      <c r="I19" s="121"/>
    </row>
    <row r="20" spans="2:9" x14ac:dyDescent="0.2">
      <c r="F20" s="119"/>
      <c r="G20" s="120"/>
      <c r="H20" s="120"/>
      <c r="I20" s="121"/>
    </row>
    <row r="21" spans="2:9" x14ac:dyDescent="0.2">
      <c r="F21" s="119"/>
      <c r="G21" s="120"/>
      <c r="H21" s="120"/>
      <c r="I21" s="121"/>
    </row>
    <row r="22" spans="2:9" x14ac:dyDescent="0.2">
      <c r="F22" s="119"/>
      <c r="G22" s="120"/>
      <c r="H22" s="120"/>
      <c r="I22" s="121"/>
    </row>
    <row r="23" spans="2:9" x14ac:dyDescent="0.2">
      <c r="F23" s="119"/>
      <c r="G23" s="120"/>
      <c r="H23" s="120"/>
      <c r="I23" s="121"/>
    </row>
    <row r="24" spans="2:9" x14ac:dyDescent="0.2">
      <c r="F24" s="119"/>
      <c r="G24" s="120"/>
      <c r="H24" s="120"/>
      <c r="I24" s="121"/>
    </row>
    <row r="25" spans="2:9" x14ac:dyDescent="0.2">
      <c r="F25" s="119"/>
      <c r="G25" s="120"/>
      <c r="H25" s="120"/>
      <c r="I25" s="121"/>
    </row>
    <row r="26" spans="2:9" x14ac:dyDescent="0.2">
      <c r="F26" s="119"/>
      <c r="G26" s="120"/>
      <c r="H26" s="120"/>
      <c r="I26" s="121"/>
    </row>
    <row r="27" spans="2:9" x14ac:dyDescent="0.2">
      <c r="F27" s="119"/>
      <c r="G27" s="120"/>
      <c r="H27" s="120"/>
      <c r="I27" s="121"/>
    </row>
    <row r="28" spans="2:9" x14ac:dyDescent="0.2">
      <c r="F28" s="119"/>
      <c r="G28" s="120"/>
      <c r="H28" s="120"/>
      <c r="I28" s="121"/>
    </row>
    <row r="29" spans="2:9" x14ac:dyDescent="0.2">
      <c r="F29" s="119"/>
      <c r="G29" s="120"/>
      <c r="H29" s="120"/>
      <c r="I29" s="121"/>
    </row>
    <row r="30" spans="2:9" x14ac:dyDescent="0.2">
      <c r="F30" s="119"/>
      <c r="G30" s="120"/>
      <c r="H30" s="120"/>
      <c r="I30" s="121"/>
    </row>
    <row r="31" spans="2:9" x14ac:dyDescent="0.2">
      <c r="F31" s="119"/>
      <c r="G31" s="120"/>
      <c r="H31" s="120"/>
      <c r="I31" s="121"/>
    </row>
    <row r="32" spans="2:9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</sheetData>
  <mergeCells count="4">
    <mergeCell ref="A1:B1"/>
    <mergeCell ref="A2:B2"/>
    <mergeCell ref="G2:I2"/>
    <mergeCell ref="H15:I1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11"/>
  <sheetViews>
    <sheetView showGridLines="0" showZeros="0" zoomScale="80" zoomScaleNormal="100" workbookViewId="0">
      <selection activeCell="L20" sqref="L20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67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4" t="s">
        <v>5</v>
      </c>
      <c r="B3" s="185"/>
      <c r="C3" s="69" t="str">
        <f>CONCATENATE(cislostavby," ",nazevstavby)</f>
        <v xml:space="preserve"> Pálenice Jaroslavice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87"/>
      <c r="C4" s="75" t="str">
        <f>CONCATENATE(cisloobjektu," ",nazevobjektu)</f>
        <v xml:space="preserve"> VIP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73</v>
      </c>
      <c r="C7" s="141" t="s">
        <v>74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75</v>
      </c>
      <c r="C8" s="149" t="s">
        <v>76</v>
      </c>
      <c r="D8" s="150" t="s">
        <v>77</v>
      </c>
      <c r="E8" s="151">
        <v>30</v>
      </c>
      <c r="F8" s="151"/>
      <c r="G8" s="152">
        <f>E8*F8</f>
        <v>0</v>
      </c>
      <c r="H8" s="153">
        <v>5.9199999999999999E-3</v>
      </c>
      <c r="I8" s="153">
        <f>E8*H8</f>
        <v>0.17760000000000001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7"/>
      <c r="B9" s="158" t="s">
        <v>70</v>
      </c>
      <c r="C9" s="159" t="str">
        <f>CONCATENATE(B7," ",C7)</f>
        <v>94 Lešení a stavební výtahy</v>
      </c>
      <c r="D9" s="157"/>
      <c r="E9" s="160"/>
      <c r="F9" s="160"/>
      <c r="G9" s="161">
        <f>SUM(G7:G8)</f>
        <v>0</v>
      </c>
      <c r="H9" s="162"/>
      <c r="I9" s="163">
        <f>SUM(I7:I8)</f>
        <v>0.17760000000000001</v>
      </c>
      <c r="J9" s="162"/>
      <c r="K9" s="163">
        <f>SUM(K7:K8)</f>
        <v>0</v>
      </c>
      <c r="Q9" s="146">
        <v>4</v>
      </c>
      <c r="BC9" s="164">
        <f>SUM(BC7:BC8)</f>
        <v>0</v>
      </c>
      <c r="BD9" s="164">
        <f>SUM(BD7:BD8)</f>
        <v>0</v>
      </c>
      <c r="BE9" s="164">
        <f>SUM(BE7:BE8)</f>
        <v>0</v>
      </c>
      <c r="BF9" s="164">
        <f>SUM(BF7:BF8)</f>
        <v>0</v>
      </c>
      <c r="BG9" s="164">
        <f>SUM(BG7:BG8)</f>
        <v>0</v>
      </c>
    </row>
    <row r="10" spans="1:59" x14ac:dyDescent="0.2">
      <c r="A10" s="139" t="s">
        <v>69</v>
      </c>
      <c r="B10" s="140" t="s">
        <v>78</v>
      </c>
      <c r="C10" s="141" t="s">
        <v>79</v>
      </c>
      <c r="D10" s="142"/>
      <c r="E10" s="143"/>
      <c r="F10" s="143"/>
      <c r="G10" s="144"/>
      <c r="H10" s="145"/>
      <c r="I10" s="145"/>
      <c r="J10" s="145"/>
      <c r="K10" s="145"/>
      <c r="Q10" s="146">
        <v>1</v>
      </c>
    </row>
    <row r="11" spans="1:59" ht="25.5" x14ac:dyDescent="0.2">
      <c r="A11" s="147">
        <v>2</v>
      </c>
      <c r="B11" s="148" t="s">
        <v>80</v>
      </c>
      <c r="C11" s="149" t="s">
        <v>81</v>
      </c>
      <c r="D11" s="150" t="s">
        <v>82</v>
      </c>
      <c r="E11" s="151">
        <v>8.5</v>
      </c>
      <c r="F11" s="151">
        <v>0</v>
      </c>
      <c r="G11" s="152">
        <f>E11*F11</f>
        <v>0</v>
      </c>
      <c r="H11" s="153">
        <v>1.4E-3</v>
      </c>
      <c r="I11" s="153">
        <f>E11*H11</f>
        <v>1.1899999999999999E-2</v>
      </c>
      <c r="J11" s="153">
        <v>0</v>
      </c>
      <c r="K11" s="153">
        <f>E11*J11</f>
        <v>0</v>
      </c>
      <c r="Q11" s="146">
        <v>2</v>
      </c>
      <c r="AA11" s="122">
        <v>12</v>
      </c>
      <c r="AB11" s="122">
        <v>0</v>
      </c>
      <c r="AC11" s="122">
        <v>2</v>
      </c>
      <c r="BB11" s="122">
        <v>2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x14ac:dyDescent="0.2">
      <c r="A12" s="154"/>
      <c r="B12" s="155"/>
      <c r="C12" s="192" t="s">
        <v>83</v>
      </c>
      <c r="D12" s="193"/>
      <c r="E12" s="193"/>
      <c r="F12" s="193"/>
      <c r="G12" s="194"/>
      <c r="H12" s="156"/>
      <c r="I12" s="156"/>
      <c r="J12" s="156"/>
      <c r="K12" s="156"/>
      <c r="Q12" s="146">
        <v>3</v>
      </c>
    </row>
    <row r="13" spans="1:59" ht="25.5" x14ac:dyDescent="0.2">
      <c r="A13" s="147">
        <v>3</v>
      </c>
      <c r="B13" s="148" t="s">
        <v>84</v>
      </c>
      <c r="C13" s="149" t="s">
        <v>85</v>
      </c>
      <c r="D13" s="150" t="s">
        <v>82</v>
      </c>
      <c r="E13" s="151">
        <v>21.5</v>
      </c>
      <c r="F13" s="151">
        <v>0</v>
      </c>
      <c r="G13" s="152">
        <f>E13*F13</f>
        <v>0</v>
      </c>
      <c r="H13" s="153">
        <v>1.6000000000000001E-3</v>
      </c>
      <c r="I13" s="153">
        <f>E13*H13</f>
        <v>3.44E-2</v>
      </c>
      <c r="J13" s="153">
        <v>0</v>
      </c>
      <c r="K13" s="153">
        <f>E13*J13</f>
        <v>0</v>
      </c>
      <c r="Q13" s="146">
        <v>2</v>
      </c>
      <c r="AA13" s="122">
        <v>12</v>
      </c>
      <c r="AB13" s="122">
        <v>0</v>
      </c>
      <c r="AC13" s="122">
        <v>3</v>
      </c>
      <c r="BB13" s="122">
        <v>2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 x14ac:dyDescent="0.2">
      <c r="A14" s="154"/>
      <c r="B14" s="155"/>
      <c r="C14" s="192" t="s">
        <v>83</v>
      </c>
      <c r="D14" s="193"/>
      <c r="E14" s="193"/>
      <c r="F14" s="193"/>
      <c r="G14" s="194"/>
      <c r="H14" s="156"/>
      <c r="I14" s="156"/>
      <c r="J14" s="156"/>
      <c r="K14" s="156"/>
      <c r="Q14" s="146">
        <v>3</v>
      </c>
    </row>
    <row r="15" spans="1:59" ht="25.5" x14ac:dyDescent="0.2">
      <c r="A15" s="147">
        <v>4</v>
      </c>
      <c r="B15" s="148" t="s">
        <v>86</v>
      </c>
      <c r="C15" s="149" t="s">
        <v>87</v>
      </c>
      <c r="D15" s="150" t="s">
        <v>82</v>
      </c>
      <c r="E15" s="151">
        <v>8.5</v>
      </c>
      <c r="F15" s="151">
        <v>0</v>
      </c>
      <c r="G15" s="152">
        <f>E15*F15</f>
        <v>0</v>
      </c>
      <c r="H15" s="153">
        <v>2.3999999999999998E-3</v>
      </c>
      <c r="I15" s="153">
        <f>E15*H15</f>
        <v>2.0399999999999998E-2</v>
      </c>
      <c r="J15" s="153">
        <v>0</v>
      </c>
      <c r="K15" s="153">
        <f>E15*J15</f>
        <v>0</v>
      </c>
      <c r="Q15" s="146">
        <v>2</v>
      </c>
      <c r="AA15" s="122">
        <v>12</v>
      </c>
      <c r="AB15" s="122">
        <v>0</v>
      </c>
      <c r="AC15" s="122">
        <v>4</v>
      </c>
      <c r="BB15" s="122">
        <v>2</v>
      </c>
      <c r="BC15" s="122">
        <f>IF(BB15=1,G15,0)</f>
        <v>0</v>
      </c>
      <c r="BD15" s="122">
        <f>IF(BB15=2,G15,0)</f>
        <v>0</v>
      </c>
      <c r="BE15" s="122">
        <f>IF(BB15=3,G15,0)</f>
        <v>0</v>
      </c>
      <c r="BF15" s="122">
        <f>IF(BB15=4,G15,0)</f>
        <v>0</v>
      </c>
      <c r="BG15" s="122">
        <f>IF(BB15=5,G15,0)</f>
        <v>0</v>
      </c>
    </row>
    <row r="16" spans="1:59" x14ac:dyDescent="0.2">
      <c r="A16" s="154"/>
      <c r="B16" s="155"/>
      <c r="C16" s="192" t="s">
        <v>83</v>
      </c>
      <c r="D16" s="193"/>
      <c r="E16" s="193"/>
      <c r="F16" s="193"/>
      <c r="G16" s="194"/>
      <c r="H16" s="156"/>
      <c r="I16" s="156"/>
      <c r="J16" s="156"/>
      <c r="K16" s="156"/>
      <c r="Q16" s="146">
        <v>3</v>
      </c>
    </row>
    <row r="17" spans="1:59" ht="25.5" x14ac:dyDescent="0.2">
      <c r="A17" s="147">
        <v>5</v>
      </c>
      <c r="B17" s="148" t="s">
        <v>88</v>
      </c>
      <c r="C17" s="149" t="s">
        <v>89</v>
      </c>
      <c r="D17" s="150" t="s">
        <v>82</v>
      </c>
      <c r="E17" s="151">
        <v>2.5</v>
      </c>
      <c r="F17" s="151">
        <v>0</v>
      </c>
      <c r="G17" s="152">
        <f>E17*F17</f>
        <v>0</v>
      </c>
      <c r="H17" s="153">
        <v>3.0999999999999999E-3</v>
      </c>
      <c r="I17" s="153">
        <f>E17*H17</f>
        <v>7.7499999999999999E-3</v>
      </c>
      <c r="J17" s="153">
        <v>0</v>
      </c>
      <c r="K17" s="153">
        <f>E17*J17</f>
        <v>0</v>
      </c>
      <c r="Q17" s="146">
        <v>2</v>
      </c>
      <c r="AA17" s="122">
        <v>12</v>
      </c>
      <c r="AB17" s="122">
        <v>0</v>
      </c>
      <c r="AC17" s="122">
        <v>5</v>
      </c>
      <c r="BB17" s="122">
        <v>2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 x14ac:dyDescent="0.2">
      <c r="A18" s="154"/>
      <c r="B18" s="155"/>
      <c r="C18" s="192" t="s">
        <v>83</v>
      </c>
      <c r="D18" s="193"/>
      <c r="E18" s="193"/>
      <c r="F18" s="193"/>
      <c r="G18" s="194"/>
      <c r="H18" s="156"/>
      <c r="I18" s="156"/>
      <c r="J18" s="156"/>
      <c r="K18" s="156"/>
      <c r="Q18" s="146">
        <v>3</v>
      </c>
    </row>
    <row r="19" spans="1:59" ht="25.5" x14ac:dyDescent="0.2">
      <c r="A19" s="147">
        <v>6</v>
      </c>
      <c r="B19" s="148" t="s">
        <v>90</v>
      </c>
      <c r="C19" s="149" t="s">
        <v>91</v>
      </c>
      <c r="D19" s="150" t="s">
        <v>82</v>
      </c>
      <c r="E19" s="151">
        <v>0.5</v>
      </c>
      <c r="F19" s="151">
        <v>0</v>
      </c>
      <c r="G19" s="152">
        <f>E19*F19</f>
        <v>0</v>
      </c>
      <c r="H19" s="153">
        <v>3.7000000000000002E-3</v>
      </c>
      <c r="I19" s="153">
        <f>E19*H19</f>
        <v>1.8500000000000001E-3</v>
      </c>
      <c r="J19" s="153">
        <v>0</v>
      </c>
      <c r="K19" s="153">
        <f>E19*J19</f>
        <v>0</v>
      </c>
      <c r="Q19" s="146">
        <v>2</v>
      </c>
      <c r="AA19" s="122">
        <v>12</v>
      </c>
      <c r="AB19" s="122">
        <v>0</v>
      </c>
      <c r="AC19" s="122">
        <v>6</v>
      </c>
      <c r="BB19" s="122">
        <v>2</v>
      </c>
      <c r="BC19" s="122">
        <f>IF(BB19=1,G19,0)</f>
        <v>0</v>
      </c>
      <c r="BD19" s="122">
        <f>IF(BB19=2,G19,0)</f>
        <v>0</v>
      </c>
      <c r="BE19" s="122">
        <f>IF(BB19=3,G19,0)</f>
        <v>0</v>
      </c>
      <c r="BF19" s="122">
        <f>IF(BB19=4,G19,0)</f>
        <v>0</v>
      </c>
      <c r="BG19" s="122">
        <f>IF(BB19=5,G19,0)</f>
        <v>0</v>
      </c>
    </row>
    <row r="20" spans="1:59" x14ac:dyDescent="0.2">
      <c r="A20" s="154"/>
      <c r="B20" s="155"/>
      <c r="C20" s="192" t="s">
        <v>83</v>
      </c>
      <c r="D20" s="193"/>
      <c r="E20" s="193"/>
      <c r="F20" s="193"/>
      <c r="G20" s="194"/>
      <c r="H20" s="156"/>
      <c r="I20" s="156"/>
      <c r="J20" s="156"/>
      <c r="K20" s="156"/>
      <c r="Q20" s="146">
        <v>3</v>
      </c>
    </row>
    <row r="21" spans="1:59" ht="25.5" x14ac:dyDescent="0.2">
      <c r="A21" s="147">
        <v>7</v>
      </c>
      <c r="B21" s="148" t="s">
        <v>92</v>
      </c>
      <c r="C21" s="149" t="s">
        <v>93</v>
      </c>
      <c r="D21" s="150" t="s">
        <v>82</v>
      </c>
      <c r="E21" s="151">
        <v>49.5</v>
      </c>
      <c r="F21" s="151">
        <v>0</v>
      </c>
      <c r="G21" s="152">
        <f>E21*F21</f>
        <v>0</v>
      </c>
      <c r="H21" s="153">
        <v>5.0000000000000001E-3</v>
      </c>
      <c r="I21" s="153">
        <f>E21*H21</f>
        <v>0.2475</v>
      </c>
      <c r="J21" s="153">
        <v>0</v>
      </c>
      <c r="K21" s="153">
        <f>E21*J21</f>
        <v>0</v>
      </c>
      <c r="Q21" s="146">
        <v>2</v>
      </c>
      <c r="AA21" s="122">
        <v>12</v>
      </c>
      <c r="AB21" s="122">
        <v>0</v>
      </c>
      <c r="AC21" s="122">
        <v>7</v>
      </c>
      <c r="BB21" s="122">
        <v>2</v>
      </c>
      <c r="BC21" s="122">
        <f>IF(BB21=1,G21,0)</f>
        <v>0</v>
      </c>
      <c r="BD21" s="122">
        <f>IF(BB21=2,G21,0)</f>
        <v>0</v>
      </c>
      <c r="BE21" s="122">
        <f>IF(BB21=3,G21,0)</f>
        <v>0</v>
      </c>
      <c r="BF21" s="122">
        <f>IF(BB21=4,G21,0)</f>
        <v>0</v>
      </c>
      <c r="BG21" s="122">
        <f>IF(BB21=5,G21,0)</f>
        <v>0</v>
      </c>
    </row>
    <row r="22" spans="1:59" x14ac:dyDescent="0.2">
      <c r="A22" s="154"/>
      <c r="B22" s="155"/>
      <c r="C22" s="192" t="s">
        <v>83</v>
      </c>
      <c r="D22" s="193"/>
      <c r="E22" s="193"/>
      <c r="F22" s="193"/>
      <c r="G22" s="194"/>
      <c r="H22" s="156"/>
      <c r="I22" s="156"/>
      <c r="J22" s="156"/>
      <c r="K22" s="156"/>
      <c r="Q22" s="146">
        <v>3</v>
      </c>
    </row>
    <row r="23" spans="1:59" x14ac:dyDescent="0.2">
      <c r="A23" s="147">
        <v>8</v>
      </c>
      <c r="B23" s="148" t="s">
        <v>94</v>
      </c>
      <c r="C23" s="149" t="s">
        <v>95</v>
      </c>
      <c r="D23" s="150" t="s">
        <v>96</v>
      </c>
      <c r="E23" s="151">
        <v>2</v>
      </c>
      <c r="F23" s="151">
        <v>0</v>
      </c>
      <c r="G23" s="152">
        <f t="shared" ref="G23:G30" si="0">E23*F23</f>
        <v>0</v>
      </c>
      <c r="H23" s="153">
        <v>8.9999999999999998E-4</v>
      </c>
      <c r="I23" s="153">
        <f t="shared" ref="I23:I30" si="1">E23*H23</f>
        <v>1.8E-3</v>
      </c>
      <c r="J23" s="153">
        <v>0</v>
      </c>
      <c r="K23" s="153">
        <f t="shared" ref="K23:K30" si="2">E23*J23</f>
        <v>0</v>
      </c>
      <c r="Q23" s="146">
        <v>2</v>
      </c>
      <c r="AA23" s="122">
        <v>12</v>
      </c>
      <c r="AB23" s="122">
        <v>0</v>
      </c>
      <c r="AC23" s="122">
        <v>8</v>
      </c>
      <c r="BB23" s="122">
        <v>2</v>
      </c>
      <c r="BC23" s="122">
        <f t="shared" ref="BC23:BC30" si="3">IF(BB23=1,G23,0)</f>
        <v>0</v>
      </c>
      <c r="BD23" s="122">
        <f t="shared" ref="BD23:BD30" si="4">IF(BB23=2,G23,0)</f>
        <v>0</v>
      </c>
      <c r="BE23" s="122">
        <f t="shared" ref="BE23:BE30" si="5">IF(BB23=3,G23,0)</f>
        <v>0</v>
      </c>
      <c r="BF23" s="122">
        <f t="shared" ref="BF23:BF30" si="6">IF(BB23=4,G23,0)</f>
        <v>0</v>
      </c>
      <c r="BG23" s="122">
        <f t="shared" ref="BG23:BG30" si="7">IF(BB23=5,G23,0)</f>
        <v>0</v>
      </c>
    </row>
    <row r="24" spans="1:59" x14ac:dyDescent="0.2">
      <c r="A24" s="147">
        <v>9</v>
      </c>
      <c r="B24" s="148" t="s">
        <v>97</v>
      </c>
      <c r="C24" s="149" t="s">
        <v>98</v>
      </c>
      <c r="D24" s="150" t="s">
        <v>96</v>
      </c>
      <c r="E24" s="151">
        <v>6</v>
      </c>
      <c r="F24" s="151">
        <v>0</v>
      </c>
      <c r="G24" s="152">
        <f t="shared" si="0"/>
        <v>0</v>
      </c>
      <c r="H24" s="153">
        <v>1.0399999999999999E-3</v>
      </c>
      <c r="I24" s="153">
        <f t="shared" si="1"/>
        <v>6.239999999999999E-3</v>
      </c>
      <c r="J24" s="153">
        <v>0</v>
      </c>
      <c r="K24" s="153">
        <f t="shared" si="2"/>
        <v>0</v>
      </c>
      <c r="Q24" s="146">
        <v>2</v>
      </c>
      <c r="AA24" s="122">
        <v>12</v>
      </c>
      <c r="AB24" s="122">
        <v>0</v>
      </c>
      <c r="AC24" s="122">
        <v>9</v>
      </c>
      <c r="BB24" s="122">
        <v>2</v>
      </c>
      <c r="BC24" s="122">
        <f t="shared" si="3"/>
        <v>0</v>
      </c>
      <c r="BD24" s="122">
        <f t="shared" si="4"/>
        <v>0</v>
      </c>
      <c r="BE24" s="122">
        <f t="shared" si="5"/>
        <v>0</v>
      </c>
      <c r="BF24" s="122">
        <f t="shared" si="6"/>
        <v>0</v>
      </c>
      <c r="BG24" s="122">
        <f t="shared" si="7"/>
        <v>0</v>
      </c>
    </row>
    <row r="25" spans="1:59" x14ac:dyDescent="0.2">
      <c r="A25" s="147">
        <v>10</v>
      </c>
      <c r="B25" s="148" t="s">
        <v>99</v>
      </c>
      <c r="C25" s="149" t="s">
        <v>100</v>
      </c>
      <c r="D25" s="150" t="s">
        <v>96</v>
      </c>
      <c r="E25" s="151">
        <v>4</v>
      </c>
      <c r="F25" s="151">
        <v>0</v>
      </c>
      <c r="G25" s="152">
        <f t="shared" si="0"/>
        <v>0</v>
      </c>
      <c r="H25" s="153">
        <v>2E-3</v>
      </c>
      <c r="I25" s="153">
        <f t="shared" si="1"/>
        <v>8.0000000000000002E-3</v>
      </c>
      <c r="J25" s="153">
        <v>0</v>
      </c>
      <c r="K25" s="153">
        <f t="shared" si="2"/>
        <v>0</v>
      </c>
      <c r="Q25" s="146">
        <v>2</v>
      </c>
      <c r="AA25" s="122">
        <v>12</v>
      </c>
      <c r="AB25" s="122">
        <v>0</v>
      </c>
      <c r="AC25" s="122">
        <v>10</v>
      </c>
      <c r="BB25" s="122">
        <v>2</v>
      </c>
      <c r="BC25" s="122">
        <f t="shared" si="3"/>
        <v>0</v>
      </c>
      <c r="BD25" s="122">
        <f t="shared" si="4"/>
        <v>0</v>
      </c>
      <c r="BE25" s="122">
        <f t="shared" si="5"/>
        <v>0</v>
      </c>
      <c r="BF25" s="122">
        <f t="shared" si="6"/>
        <v>0</v>
      </c>
      <c r="BG25" s="122">
        <f t="shared" si="7"/>
        <v>0</v>
      </c>
    </row>
    <row r="26" spans="1:59" x14ac:dyDescent="0.2">
      <c r="A26" s="147">
        <v>11</v>
      </c>
      <c r="B26" s="148" t="s">
        <v>101</v>
      </c>
      <c r="C26" s="149" t="s">
        <v>102</v>
      </c>
      <c r="D26" s="150" t="s">
        <v>96</v>
      </c>
      <c r="E26" s="151">
        <v>1</v>
      </c>
      <c r="F26" s="151">
        <v>0</v>
      </c>
      <c r="G26" s="152">
        <f t="shared" si="0"/>
        <v>0</v>
      </c>
      <c r="H26" s="153">
        <v>1.1999999999999999E-3</v>
      </c>
      <c r="I26" s="153">
        <f t="shared" si="1"/>
        <v>1.1999999999999999E-3</v>
      </c>
      <c r="J26" s="153">
        <v>0</v>
      </c>
      <c r="K26" s="153">
        <f t="shared" si="2"/>
        <v>0</v>
      </c>
      <c r="Q26" s="146">
        <v>2</v>
      </c>
      <c r="AA26" s="122">
        <v>12</v>
      </c>
      <c r="AB26" s="122">
        <v>0</v>
      </c>
      <c r="AC26" s="122">
        <v>11</v>
      </c>
      <c r="BB26" s="122">
        <v>2</v>
      </c>
      <c r="BC26" s="122">
        <f t="shared" si="3"/>
        <v>0</v>
      </c>
      <c r="BD26" s="122">
        <f t="shared" si="4"/>
        <v>0</v>
      </c>
      <c r="BE26" s="122">
        <f t="shared" si="5"/>
        <v>0</v>
      </c>
      <c r="BF26" s="122">
        <f t="shared" si="6"/>
        <v>0</v>
      </c>
      <c r="BG26" s="122">
        <f t="shared" si="7"/>
        <v>0</v>
      </c>
    </row>
    <row r="27" spans="1:59" x14ac:dyDescent="0.2">
      <c r="A27" s="147">
        <v>12</v>
      </c>
      <c r="B27" s="148" t="s">
        <v>103</v>
      </c>
      <c r="C27" s="149" t="s">
        <v>104</v>
      </c>
      <c r="D27" s="150" t="s">
        <v>96</v>
      </c>
      <c r="E27" s="151">
        <v>1</v>
      </c>
      <c r="F27" s="151">
        <v>0</v>
      </c>
      <c r="G27" s="152">
        <f t="shared" si="0"/>
        <v>0</v>
      </c>
      <c r="H27" s="153">
        <v>2.5000000000000001E-3</v>
      </c>
      <c r="I27" s="153">
        <f t="shared" si="1"/>
        <v>2.5000000000000001E-3</v>
      </c>
      <c r="J27" s="153">
        <v>0</v>
      </c>
      <c r="K27" s="153">
        <f t="shared" si="2"/>
        <v>0</v>
      </c>
      <c r="Q27" s="146">
        <v>2</v>
      </c>
      <c r="AA27" s="122">
        <v>12</v>
      </c>
      <c r="AB27" s="122">
        <v>0</v>
      </c>
      <c r="AC27" s="122">
        <v>12</v>
      </c>
      <c r="BB27" s="122">
        <v>2</v>
      </c>
      <c r="BC27" s="122">
        <f t="shared" si="3"/>
        <v>0</v>
      </c>
      <c r="BD27" s="122">
        <f t="shared" si="4"/>
        <v>0</v>
      </c>
      <c r="BE27" s="122">
        <f t="shared" si="5"/>
        <v>0</v>
      </c>
      <c r="BF27" s="122">
        <f t="shared" si="6"/>
        <v>0</v>
      </c>
      <c r="BG27" s="122">
        <f t="shared" si="7"/>
        <v>0</v>
      </c>
    </row>
    <row r="28" spans="1:59" x14ac:dyDescent="0.2">
      <c r="A28" s="147">
        <v>13</v>
      </c>
      <c r="B28" s="148" t="s">
        <v>105</v>
      </c>
      <c r="C28" s="149" t="s">
        <v>106</v>
      </c>
      <c r="D28" s="150" t="s">
        <v>96</v>
      </c>
      <c r="E28" s="151">
        <v>2</v>
      </c>
      <c r="F28" s="151">
        <v>0</v>
      </c>
      <c r="G28" s="152">
        <f t="shared" si="0"/>
        <v>0</v>
      </c>
      <c r="H28" s="153">
        <v>1.5E-3</v>
      </c>
      <c r="I28" s="153">
        <f t="shared" si="1"/>
        <v>3.0000000000000001E-3</v>
      </c>
      <c r="J28" s="153">
        <v>0</v>
      </c>
      <c r="K28" s="153">
        <f t="shared" si="2"/>
        <v>0</v>
      </c>
      <c r="Q28" s="146">
        <v>2</v>
      </c>
      <c r="AA28" s="122">
        <v>12</v>
      </c>
      <c r="AB28" s="122">
        <v>0</v>
      </c>
      <c r="AC28" s="122">
        <v>13</v>
      </c>
      <c r="BB28" s="122">
        <v>2</v>
      </c>
      <c r="BC28" s="122">
        <f t="shared" si="3"/>
        <v>0</v>
      </c>
      <c r="BD28" s="122">
        <f t="shared" si="4"/>
        <v>0</v>
      </c>
      <c r="BE28" s="122">
        <f t="shared" si="5"/>
        <v>0</v>
      </c>
      <c r="BF28" s="122">
        <f t="shared" si="6"/>
        <v>0</v>
      </c>
      <c r="BG28" s="122">
        <f t="shared" si="7"/>
        <v>0</v>
      </c>
    </row>
    <row r="29" spans="1:59" x14ac:dyDescent="0.2">
      <c r="A29" s="147">
        <v>14</v>
      </c>
      <c r="B29" s="148" t="s">
        <v>107</v>
      </c>
      <c r="C29" s="149" t="s">
        <v>108</v>
      </c>
      <c r="D29" s="150" t="s">
        <v>96</v>
      </c>
      <c r="E29" s="151">
        <v>2</v>
      </c>
      <c r="F29" s="151">
        <v>0</v>
      </c>
      <c r="G29" s="152">
        <f t="shared" si="0"/>
        <v>0</v>
      </c>
      <c r="H29" s="153">
        <v>5.9999999999999995E-4</v>
      </c>
      <c r="I29" s="153">
        <f t="shared" si="1"/>
        <v>1.1999999999999999E-3</v>
      </c>
      <c r="J29" s="153">
        <v>0</v>
      </c>
      <c r="K29" s="153">
        <f t="shared" si="2"/>
        <v>0</v>
      </c>
      <c r="Q29" s="146">
        <v>2</v>
      </c>
      <c r="AA29" s="122">
        <v>12</v>
      </c>
      <c r="AB29" s="122">
        <v>0</v>
      </c>
      <c r="AC29" s="122">
        <v>14</v>
      </c>
      <c r="BB29" s="122">
        <v>2</v>
      </c>
      <c r="BC29" s="122">
        <f t="shared" si="3"/>
        <v>0</v>
      </c>
      <c r="BD29" s="122">
        <f t="shared" si="4"/>
        <v>0</v>
      </c>
      <c r="BE29" s="122">
        <f t="shared" si="5"/>
        <v>0</v>
      </c>
      <c r="BF29" s="122">
        <f t="shared" si="6"/>
        <v>0</v>
      </c>
      <c r="BG29" s="122">
        <f t="shared" si="7"/>
        <v>0</v>
      </c>
    </row>
    <row r="30" spans="1:59" x14ac:dyDescent="0.2">
      <c r="A30" s="147">
        <v>15</v>
      </c>
      <c r="B30" s="148" t="s">
        <v>109</v>
      </c>
      <c r="C30" s="149" t="s">
        <v>110</v>
      </c>
      <c r="D30" s="150" t="s">
        <v>96</v>
      </c>
      <c r="E30" s="151">
        <v>1</v>
      </c>
      <c r="F30" s="151">
        <v>0</v>
      </c>
      <c r="G30" s="152">
        <f t="shared" si="0"/>
        <v>0</v>
      </c>
      <c r="H30" s="153">
        <v>2.0999999999999999E-3</v>
      </c>
      <c r="I30" s="153">
        <f t="shared" si="1"/>
        <v>2.0999999999999999E-3</v>
      </c>
      <c r="J30" s="153">
        <v>0</v>
      </c>
      <c r="K30" s="153">
        <f t="shared" si="2"/>
        <v>0</v>
      </c>
      <c r="Q30" s="146">
        <v>2</v>
      </c>
      <c r="AA30" s="122">
        <v>12</v>
      </c>
      <c r="AB30" s="122">
        <v>0</v>
      </c>
      <c r="AC30" s="122">
        <v>15</v>
      </c>
      <c r="BB30" s="122">
        <v>2</v>
      </c>
      <c r="BC30" s="122">
        <f t="shared" si="3"/>
        <v>0</v>
      </c>
      <c r="BD30" s="122">
        <f t="shared" si="4"/>
        <v>0</v>
      </c>
      <c r="BE30" s="122">
        <f t="shared" si="5"/>
        <v>0</v>
      </c>
      <c r="BF30" s="122">
        <f t="shared" si="6"/>
        <v>0</v>
      </c>
      <c r="BG30" s="122">
        <f t="shared" si="7"/>
        <v>0</v>
      </c>
    </row>
    <row r="31" spans="1:59" x14ac:dyDescent="0.2">
      <c r="A31" s="154"/>
      <c r="B31" s="155"/>
      <c r="C31" s="195"/>
      <c r="D31" s="196"/>
      <c r="E31" s="196"/>
      <c r="F31" s="196"/>
      <c r="G31" s="197"/>
      <c r="H31" s="156"/>
      <c r="I31" s="156"/>
      <c r="J31" s="156"/>
      <c r="K31" s="156"/>
      <c r="Q31" s="146">
        <v>3</v>
      </c>
    </row>
    <row r="32" spans="1:59" x14ac:dyDescent="0.2">
      <c r="A32" s="154"/>
      <c r="B32" s="155"/>
      <c r="C32" s="195"/>
      <c r="D32" s="196"/>
      <c r="E32" s="196"/>
      <c r="F32" s="196"/>
      <c r="G32" s="197"/>
      <c r="H32" s="156"/>
      <c r="I32" s="156"/>
      <c r="J32" s="156"/>
      <c r="K32" s="156"/>
      <c r="Q32" s="146">
        <v>3</v>
      </c>
    </row>
    <row r="33" spans="1:59" x14ac:dyDescent="0.2">
      <c r="A33" s="147">
        <v>16</v>
      </c>
      <c r="B33" s="148" t="s">
        <v>111</v>
      </c>
      <c r="C33" s="149" t="s">
        <v>112</v>
      </c>
      <c r="D33" s="150" t="s">
        <v>96</v>
      </c>
      <c r="E33" s="151">
        <v>1</v>
      </c>
      <c r="F33" s="151">
        <v>0</v>
      </c>
      <c r="G33" s="152">
        <f t="shared" ref="G33:G43" si="8">E33*F33</f>
        <v>0</v>
      </c>
      <c r="H33" s="153">
        <v>1.5E-3</v>
      </c>
      <c r="I33" s="153">
        <f t="shared" ref="I33:I43" si="9">E33*H33</f>
        <v>1.5E-3</v>
      </c>
      <c r="J33" s="153">
        <v>0</v>
      </c>
      <c r="K33" s="153">
        <f t="shared" ref="K33:K43" si="10">E33*J33</f>
        <v>0</v>
      </c>
      <c r="Q33" s="146">
        <v>2</v>
      </c>
      <c r="AA33" s="122">
        <v>12</v>
      </c>
      <c r="AB33" s="122">
        <v>0</v>
      </c>
      <c r="AC33" s="122">
        <v>16</v>
      </c>
      <c r="BB33" s="122">
        <v>2</v>
      </c>
      <c r="BC33" s="122">
        <f t="shared" ref="BC33:BC43" si="11">IF(BB33=1,G33,0)</f>
        <v>0</v>
      </c>
      <c r="BD33" s="122">
        <f t="shared" ref="BD33:BD43" si="12">IF(BB33=2,G33,0)</f>
        <v>0</v>
      </c>
      <c r="BE33" s="122">
        <f t="shared" ref="BE33:BE43" si="13">IF(BB33=3,G33,0)</f>
        <v>0</v>
      </c>
      <c r="BF33" s="122">
        <f t="shared" ref="BF33:BF43" si="14">IF(BB33=4,G33,0)</f>
        <v>0</v>
      </c>
      <c r="BG33" s="122">
        <f t="shared" ref="BG33:BG43" si="15">IF(BB33=5,G33,0)</f>
        <v>0</v>
      </c>
    </row>
    <row r="34" spans="1:59" x14ac:dyDescent="0.2">
      <c r="A34" s="147">
        <v>17</v>
      </c>
      <c r="B34" s="148" t="s">
        <v>113</v>
      </c>
      <c r="C34" s="149" t="s">
        <v>114</v>
      </c>
      <c r="D34" s="150" t="s">
        <v>96</v>
      </c>
      <c r="E34" s="151">
        <v>1</v>
      </c>
      <c r="F34" s="151">
        <v>0</v>
      </c>
      <c r="G34" s="152">
        <f t="shared" si="8"/>
        <v>0</v>
      </c>
      <c r="H34" s="153">
        <v>5.0000000000000001E-3</v>
      </c>
      <c r="I34" s="153">
        <f t="shared" si="9"/>
        <v>5.0000000000000001E-3</v>
      </c>
      <c r="J34" s="153">
        <v>0</v>
      </c>
      <c r="K34" s="153">
        <f t="shared" si="10"/>
        <v>0</v>
      </c>
      <c r="Q34" s="146">
        <v>2</v>
      </c>
      <c r="AA34" s="122">
        <v>12</v>
      </c>
      <c r="AB34" s="122">
        <v>0</v>
      </c>
      <c r="AC34" s="122">
        <v>17</v>
      </c>
      <c r="BB34" s="122">
        <v>2</v>
      </c>
      <c r="BC34" s="122">
        <f t="shared" si="11"/>
        <v>0</v>
      </c>
      <c r="BD34" s="122">
        <f t="shared" si="12"/>
        <v>0</v>
      </c>
      <c r="BE34" s="122">
        <f t="shared" si="13"/>
        <v>0</v>
      </c>
      <c r="BF34" s="122">
        <f t="shared" si="14"/>
        <v>0</v>
      </c>
      <c r="BG34" s="122">
        <f t="shared" si="15"/>
        <v>0</v>
      </c>
    </row>
    <row r="35" spans="1:59" x14ac:dyDescent="0.2">
      <c r="A35" s="147">
        <v>18</v>
      </c>
      <c r="B35" s="148" t="s">
        <v>115</v>
      </c>
      <c r="C35" s="149" t="s">
        <v>116</v>
      </c>
      <c r="D35" s="150" t="s">
        <v>96</v>
      </c>
      <c r="E35" s="151">
        <v>2</v>
      </c>
      <c r="F35" s="151">
        <v>0</v>
      </c>
      <c r="G35" s="152">
        <f t="shared" si="8"/>
        <v>0</v>
      </c>
      <c r="H35" s="153">
        <v>3.0000000000000001E-3</v>
      </c>
      <c r="I35" s="153">
        <f t="shared" si="9"/>
        <v>6.0000000000000001E-3</v>
      </c>
      <c r="J35" s="153">
        <v>0</v>
      </c>
      <c r="K35" s="153">
        <f t="shared" si="10"/>
        <v>0</v>
      </c>
      <c r="Q35" s="146">
        <v>2</v>
      </c>
      <c r="AA35" s="122">
        <v>12</v>
      </c>
      <c r="AB35" s="122">
        <v>0</v>
      </c>
      <c r="AC35" s="122">
        <v>18</v>
      </c>
      <c r="BB35" s="122">
        <v>2</v>
      </c>
      <c r="BC35" s="122">
        <f t="shared" si="11"/>
        <v>0</v>
      </c>
      <c r="BD35" s="122">
        <f t="shared" si="12"/>
        <v>0</v>
      </c>
      <c r="BE35" s="122">
        <f t="shared" si="13"/>
        <v>0</v>
      </c>
      <c r="BF35" s="122">
        <f t="shared" si="14"/>
        <v>0</v>
      </c>
      <c r="BG35" s="122">
        <f t="shared" si="15"/>
        <v>0</v>
      </c>
    </row>
    <row r="36" spans="1:59" x14ac:dyDescent="0.2">
      <c r="A36" s="147">
        <v>19</v>
      </c>
      <c r="B36" s="148" t="s">
        <v>117</v>
      </c>
      <c r="C36" s="149" t="s">
        <v>118</v>
      </c>
      <c r="D36" s="150" t="s">
        <v>96</v>
      </c>
      <c r="E36" s="151">
        <v>1</v>
      </c>
      <c r="F36" s="151">
        <v>0</v>
      </c>
      <c r="G36" s="152">
        <f t="shared" si="8"/>
        <v>0</v>
      </c>
      <c r="H36" s="153">
        <v>1E-3</v>
      </c>
      <c r="I36" s="153">
        <f t="shared" si="9"/>
        <v>1E-3</v>
      </c>
      <c r="J36" s="153">
        <v>0</v>
      </c>
      <c r="K36" s="153">
        <f t="shared" si="10"/>
        <v>0</v>
      </c>
      <c r="Q36" s="146">
        <v>2</v>
      </c>
      <c r="AA36" s="122">
        <v>12</v>
      </c>
      <c r="AB36" s="122">
        <v>0</v>
      </c>
      <c r="AC36" s="122">
        <v>19</v>
      </c>
      <c r="BB36" s="122">
        <v>2</v>
      </c>
      <c r="BC36" s="122">
        <f t="shared" si="11"/>
        <v>0</v>
      </c>
      <c r="BD36" s="122">
        <f t="shared" si="12"/>
        <v>0</v>
      </c>
      <c r="BE36" s="122">
        <f t="shared" si="13"/>
        <v>0</v>
      </c>
      <c r="BF36" s="122">
        <f t="shared" si="14"/>
        <v>0</v>
      </c>
      <c r="BG36" s="122">
        <f t="shared" si="15"/>
        <v>0</v>
      </c>
    </row>
    <row r="37" spans="1:59" ht="25.5" x14ac:dyDescent="0.2">
      <c r="A37" s="147">
        <v>20</v>
      </c>
      <c r="B37" s="148" t="s">
        <v>119</v>
      </c>
      <c r="C37" s="149" t="s">
        <v>120</v>
      </c>
      <c r="D37" s="150" t="s">
        <v>96</v>
      </c>
      <c r="E37" s="151">
        <v>1</v>
      </c>
      <c r="F37" s="151">
        <v>0</v>
      </c>
      <c r="G37" s="152">
        <f t="shared" si="8"/>
        <v>0</v>
      </c>
      <c r="H37" s="153">
        <v>5.0000000000000001E-4</v>
      </c>
      <c r="I37" s="153">
        <f t="shared" si="9"/>
        <v>5.0000000000000001E-4</v>
      </c>
      <c r="J37" s="153">
        <v>0</v>
      </c>
      <c r="K37" s="153">
        <f t="shared" si="10"/>
        <v>0</v>
      </c>
      <c r="Q37" s="146">
        <v>2</v>
      </c>
      <c r="AA37" s="122">
        <v>12</v>
      </c>
      <c r="AB37" s="122">
        <v>0</v>
      </c>
      <c r="AC37" s="122">
        <v>20</v>
      </c>
      <c r="BB37" s="122">
        <v>2</v>
      </c>
      <c r="BC37" s="122">
        <f t="shared" si="11"/>
        <v>0</v>
      </c>
      <c r="BD37" s="122">
        <f t="shared" si="12"/>
        <v>0</v>
      </c>
      <c r="BE37" s="122">
        <f t="shared" si="13"/>
        <v>0</v>
      </c>
      <c r="BF37" s="122">
        <f t="shared" si="14"/>
        <v>0</v>
      </c>
      <c r="BG37" s="122">
        <f t="shared" si="15"/>
        <v>0</v>
      </c>
    </row>
    <row r="38" spans="1:59" x14ac:dyDescent="0.2">
      <c r="A38" s="147">
        <v>21</v>
      </c>
      <c r="B38" s="148" t="s">
        <v>121</v>
      </c>
      <c r="C38" s="149" t="s">
        <v>122</v>
      </c>
      <c r="D38" s="150" t="s">
        <v>123</v>
      </c>
      <c r="E38" s="151">
        <v>1</v>
      </c>
      <c r="F38" s="151">
        <v>0</v>
      </c>
      <c r="G38" s="152">
        <f t="shared" si="8"/>
        <v>0</v>
      </c>
      <c r="H38" s="153">
        <v>0.01</v>
      </c>
      <c r="I38" s="153">
        <f t="shared" si="9"/>
        <v>0.01</v>
      </c>
      <c r="J38" s="153">
        <v>0</v>
      </c>
      <c r="K38" s="153">
        <f t="shared" si="10"/>
        <v>0</v>
      </c>
      <c r="Q38" s="146">
        <v>2</v>
      </c>
      <c r="AA38" s="122">
        <v>12</v>
      </c>
      <c r="AB38" s="122">
        <v>0</v>
      </c>
      <c r="AC38" s="122">
        <v>21</v>
      </c>
      <c r="BB38" s="122">
        <v>2</v>
      </c>
      <c r="BC38" s="122">
        <f t="shared" si="11"/>
        <v>0</v>
      </c>
      <c r="BD38" s="122">
        <f t="shared" si="12"/>
        <v>0</v>
      </c>
      <c r="BE38" s="122">
        <f t="shared" si="13"/>
        <v>0</v>
      </c>
      <c r="BF38" s="122">
        <f t="shared" si="14"/>
        <v>0</v>
      </c>
      <c r="BG38" s="122">
        <f t="shared" si="15"/>
        <v>0</v>
      </c>
    </row>
    <row r="39" spans="1:59" ht="25.5" x14ac:dyDescent="0.2">
      <c r="A39" s="147">
        <v>22</v>
      </c>
      <c r="B39" s="148" t="s">
        <v>124</v>
      </c>
      <c r="C39" s="149" t="s">
        <v>125</v>
      </c>
      <c r="D39" s="150" t="s">
        <v>123</v>
      </c>
      <c r="E39" s="151">
        <v>1</v>
      </c>
      <c r="F39" s="151">
        <v>0</v>
      </c>
      <c r="G39" s="152">
        <f t="shared" si="8"/>
        <v>0</v>
      </c>
      <c r="H39" s="153">
        <v>1E-3</v>
      </c>
      <c r="I39" s="153">
        <f t="shared" si="9"/>
        <v>1E-3</v>
      </c>
      <c r="J39" s="153">
        <v>0</v>
      </c>
      <c r="K39" s="153">
        <f t="shared" si="10"/>
        <v>0</v>
      </c>
      <c r="Q39" s="146">
        <v>2</v>
      </c>
      <c r="AA39" s="122">
        <v>12</v>
      </c>
      <c r="AB39" s="122">
        <v>0</v>
      </c>
      <c r="AC39" s="122">
        <v>22</v>
      </c>
      <c r="BB39" s="122">
        <v>2</v>
      </c>
      <c r="BC39" s="122">
        <f t="shared" si="11"/>
        <v>0</v>
      </c>
      <c r="BD39" s="122">
        <f t="shared" si="12"/>
        <v>0</v>
      </c>
      <c r="BE39" s="122">
        <f t="shared" si="13"/>
        <v>0</v>
      </c>
      <c r="BF39" s="122">
        <f t="shared" si="14"/>
        <v>0</v>
      </c>
      <c r="BG39" s="122">
        <f t="shared" si="15"/>
        <v>0</v>
      </c>
    </row>
    <row r="40" spans="1:59" x14ac:dyDescent="0.2">
      <c r="A40" s="147">
        <v>23</v>
      </c>
      <c r="B40" s="148" t="s">
        <v>126</v>
      </c>
      <c r="C40" s="149" t="s">
        <v>127</v>
      </c>
      <c r="D40" s="150" t="s">
        <v>123</v>
      </c>
      <c r="E40" s="151">
        <v>1</v>
      </c>
      <c r="F40" s="151">
        <v>0</v>
      </c>
      <c r="G40" s="152">
        <f t="shared" si="8"/>
        <v>0</v>
      </c>
      <c r="H40" s="153">
        <v>5.0000000000000001E-3</v>
      </c>
      <c r="I40" s="153">
        <f t="shared" si="9"/>
        <v>5.0000000000000001E-3</v>
      </c>
      <c r="J40" s="153">
        <v>0</v>
      </c>
      <c r="K40" s="153">
        <f t="shared" si="10"/>
        <v>0</v>
      </c>
      <c r="Q40" s="146">
        <v>2</v>
      </c>
      <c r="AA40" s="122">
        <v>12</v>
      </c>
      <c r="AB40" s="122">
        <v>0</v>
      </c>
      <c r="AC40" s="122">
        <v>23</v>
      </c>
      <c r="BB40" s="122">
        <v>2</v>
      </c>
      <c r="BC40" s="122">
        <f t="shared" si="11"/>
        <v>0</v>
      </c>
      <c r="BD40" s="122">
        <f t="shared" si="12"/>
        <v>0</v>
      </c>
      <c r="BE40" s="122">
        <f t="shared" si="13"/>
        <v>0</v>
      </c>
      <c r="BF40" s="122">
        <f t="shared" si="14"/>
        <v>0</v>
      </c>
      <c r="BG40" s="122">
        <f t="shared" si="15"/>
        <v>0</v>
      </c>
    </row>
    <row r="41" spans="1:59" x14ac:dyDescent="0.2">
      <c r="A41" s="147">
        <v>24</v>
      </c>
      <c r="B41" s="148" t="s">
        <v>128</v>
      </c>
      <c r="C41" s="149" t="s">
        <v>129</v>
      </c>
      <c r="D41" s="150" t="s">
        <v>123</v>
      </c>
      <c r="E41" s="151">
        <v>1</v>
      </c>
      <c r="F41" s="151">
        <v>0</v>
      </c>
      <c r="G41" s="152">
        <f t="shared" si="8"/>
        <v>0</v>
      </c>
      <c r="H41" s="153">
        <v>0</v>
      </c>
      <c r="I41" s="153">
        <f t="shared" si="9"/>
        <v>0</v>
      </c>
      <c r="J41" s="153">
        <v>0</v>
      </c>
      <c r="K41" s="153">
        <f t="shared" si="10"/>
        <v>0</v>
      </c>
      <c r="Q41" s="146">
        <v>2</v>
      </c>
      <c r="AA41" s="122">
        <v>12</v>
      </c>
      <c r="AB41" s="122">
        <v>0</v>
      </c>
      <c r="AC41" s="122">
        <v>24</v>
      </c>
      <c r="BB41" s="122">
        <v>2</v>
      </c>
      <c r="BC41" s="122">
        <f t="shared" si="11"/>
        <v>0</v>
      </c>
      <c r="BD41" s="122">
        <f t="shared" si="12"/>
        <v>0</v>
      </c>
      <c r="BE41" s="122">
        <f t="shared" si="13"/>
        <v>0</v>
      </c>
      <c r="BF41" s="122">
        <f t="shared" si="14"/>
        <v>0</v>
      </c>
      <c r="BG41" s="122">
        <f t="shared" si="15"/>
        <v>0</v>
      </c>
    </row>
    <row r="42" spans="1:59" x14ac:dyDescent="0.2">
      <c r="A42" s="147">
        <v>25</v>
      </c>
      <c r="B42" s="148" t="s">
        <v>130</v>
      </c>
      <c r="C42" s="149" t="s">
        <v>131</v>
      </c>
      <c r="D42" s="150" t="s">
        <v>123</v>
      </c>
      <c r="E42" s="151">
        <v>1</v>
      </c>
      <c r="F42" s="151">
        <v>0</v>
      </c>
      <c r="G42" s="152">
        <f t="shared" si="8"/>
        <v>0</v>
      </c>
      <c r="H42" s="153">
        <v>0</v>
      </c>
      <c r="I42" s="153">
        <f t="shared" si="9"/>
        <v>0</v>
      </c>
      <c r="J42" s="153">
        <v>0</v>
      </c>
      <c r="K42" s="153">
        <f t="shared" si="10"/>
        <v>0</v>
      </c>
      <c r="Q42" s="146">
        <v>2</v>
      </c>
      <c r="AA42" s="122">
        <v>12</v>
      </c>
      <c r="AB42" s="122">
        <v>0</v>
      </c>
      <c r="AC42" s="122">
        <v>25</v>
      </c>
      <c r="BB42" s="122">
        <v>2</v>
      </c>
      <c r="BC42" s="122">
        <f t="shared" si="11"/>
        <v>0</v>
      </c>
      <c r="BD42" s="122">
        <f t="shared" si="12"/>
        <v>0</v>
      </c>
      <c r="BE42" s="122">
        <f t="shared" si="13"/>
        <v>0</v>
      </c>
      <c r="BF42" s="122">
        <f t="shared" si="14"/>
        <v>0</v>
      </c>
      <c r="BG42" s="122">
        <f t="shared" si="15"/>
        <v>0</v>
      </c>
    </row>
    <row r="43" spans="1:59" x14ac:dyDescent="0.2">
      <c r="A43" s="147">
        <v>26</v>
      </c>
      <c r="B43" s="148" t="s">
        <v>132</v>
      </c>
      <c r="C43" s="149" t="s">
        <v>133</v>
      </c>
      <c r="D43" s="150" t="s">
        <v>134</v>
      </c>
      <c r="E43" s="151">
        <v>0.18</v>
      </c>
      <c r="F43" s="151">
        <v>0</v>
      </c>
      <c r="G43" s="152">
        <f t="shared" si="8"/>
        <v>0</v>
      </c>
      <c r="H43" s="153">
        <v>0</v>
      </c>
      <c r="I43" s="153">
        <f t="shared" si="9"/>
        <v>0</v>
      </c>
      <c r="J43" s="153">
        <v>0</v>
      </c>
      <c r="K43" s="153">
        <f t="shared" si="10"/>
        <v>0</v>
      </c>
      <c r="Q43" s="146">
        <v>2</v>
      </c>
      <c r="AA43" s="122">
        <v>12</v>
      </c>
      <c r="AB43" s="122">
        <v>0</v>
      </c>
      <c r="AC43" s="122">
        <v>26</v>
      </c>
      <c r="BB43" s="122">
        <v>2</v>
      </c>
      <c r="BC43" s="122">
        <f t="shared" si="11"/>
        <v>0</v>
      </c>
      <c r="BD43" s="122">
        <f t="shared" si="12"/>
        <v>0</v>
      </c>
      <c r="BE43" s="122">
        <f t="shared" si="13"/>
        <v>0</v>
      </c>
      <c r="BF43" s="122">
        <f t="shared" si="14"/>
        <v>0</v>
      </c>
      <c r="BG43" s="122">
        <f t="shared" si="15"/>
        <v>0</v>
      </c>
    </row>
    <row r="44" spans="1:59" x14ac:dyDescent="0.2">
      <c r="A44" s="157"/>
      <c r="B44" s="158" t="s">
        <v>70</v>
      </c>
      <c r="C44" s="159" t="str">
        <f>CONCATENATE(B10," ",C10)</f>
        <v>723 Vnitřní plynovod</v>
      </c>
      <c r="D44" s="157"/>
      <c r="E44" s="160"/>
      <c r="F44" s="160"/>
      <c r="G44" s="161">
        <f>SUM(G10:G43)</f>
        <v>0</v>
      </c>
      <c r="H44" s="162"/>
      <c r="I44" s="163">
        <f>SUM(I10:I43)</f>
        <v>0.37984000000000001</v>
      </c>
      <c r="J44" s="162"/>
      <c r="K44" s="163">
        <f>SUM(K10:K43)</f>
        <v>0</v>
      </c>
      <c r="Q44" s="146">
        <v>4</v>
      </c>
      <c r="BC44" s="164">
        <f>SUM(BC10:BC43)</f>
        <v>0</v>
      </c>
      <c r="BD44" s="164">
        <f>SUM(BD10:BD43)</f>
        <v>0</v>
      </c>
      <c r="BE44" s="164">
        <f>SUM(BE10:BE43)</f>
        <v>0</v>
      </c>
      <c r="BF44" s="164">
        <f>SUM(BF10:BF43)</f>
        <v>0</v>
      </c>
      <c r="BG44" s="164">
        <f>SUM(BG10:BG43)</f>
        <v>0</v>
      </c>
    </row>
    <row r="45" spans="1:59" x14ac:dyDescent="0.2">
      <c r="E45" s="122"/>
    </row>
    <row r="46" spans="1:59" x14ac:dyDescent="0.2">
      <c r="E46" s="122"/>
    </row>
    <row r="47" spans="1:59" x14ac:dyDescent="0.2">
      <c r="E47" s="122"/>
    </row>
    <row r="48" spans="1:59" x14ac:dyDescent="0.2">
      <c r="E48" s="122"/>
    </row>
    <row r="49" spans="5:5" x14ac:dyDescent="0.2">
      <c r="E49" s="122"/>
    </row>
    <row r="50" spans="5:5" x14ac:dyDescent="0.2">
      <c r="E50" s="122"/>
    </row>
    <row r="51" spans="5:5" x14ac:dyDescent="0.2">
      <c r="E51" s="122"/>
    </row>
    <row r="52" spans="5:5" x14ac:dyDescent="0.2">
      <c r="E52" s="122"/>
    </row>
    <row r="53" spans="5:5" x14ac:dyDescent="0.2">
      <c r="E53" s="122"/>
    </row>
    <row r="54" spans="5:5" x14ac:dyDescent="0.2">
      <c r="E54" s="122"/>
    </row>
    <row r="55" spans="5:5" x14ac:dyDescent="0.2">
      <c r="E55" s="122"/>
    </row>
    <row r="56" spans="5:5" x14ac:dyDescent="0.2">
      <c r="E56" s="122"/>
    </row>
    <row r="57" spans="5:5" x14ac:dyDescent="0.2">
      <c r="E57" s="122"/>
    </row>
    <row r="58" spans="5:5" x14ac:dyDescent="0.2">
      <c r="E58" s="122"/>
    </row>
    <row r="59" spans="5:5" x14ac:dyDescent="0.2">
      <c r="E59" s="122"/>
    </row>
    <row r="60" spans="5:5" x14ac:dyDescent="0.2">
      <c r="E60" s="122"/>
    </row>
    <row r="61" spans="5:5" x14ac:dyDescent="0.2">
      <c r="E61" s="122"/>
    </row>
    <row r="62" spans="5:5" x14ac:dyDescent="0.2">
      <c r="E62" s="122"/>
    </row>
    <row r="63" spans="5:5" x14ac:dyDescent="0.2">
      <c r="E63" s="122"/>
    </row>
    <row r="64" spans="5:5" x14ac:dyDescent="0.2">
      <c r="E64" s="122"/>
    </row>
    <row r="65" spans="1:7" x14ac:dyDescent="0.2">
      <c r="E65" s="122"/>
    </row>
    <row r="66" spans="1:7" x14ac:dyDescent="0.2">
      <c r="E66" s="122"/>
    </row>
    <row r="67" spans="1:7" x14ac:dyDescent="0.2">
      <c r="E67" s="122"/>
    </row>
    <row r="68" spans="1:7" x14ac:dyDescent="0.2">
      <c r="A68" s="165"/>
      <c r="B68" s="165"/>
      <c r="C68" s="165"/>
      <c r="D68" s="165"/>
      <c r="E68" s="165"/>
      <c r="F68" s="165"/>
      <c r="G68" s="165"/>
    </row>
    <row r="69" spans="1:7" x14ac:dyDescent="0.2">
      <c r="A69" s="165"/>
      <c r="B69" s="165"/>
      <c r="C69" s="165"/>
      <c r="D69" s="165"/>
      <c r="E69" s="165"/>
      <c r="F69" s="165"/>
      <c r="G69" s="165"/>
    </row>
    <row r="70" spans="1:7" x14ac:dyDescent="0.2">
      <c r="A70" s="165"/>
      <c r="B70" s="165"/>
      <c r="C70" s="165"/>
      <c r="D70" s="165"/>
      <c r="E70" s="165"/>
      <c r="F70" s="165"/>
      <c r="G70" s="165"/>
    </row>
    <row r="71" spans="1:7" x14ac:dyDescent="0.2">
      <c r="A71" s="165"/>
      <c r="B71" s="165"/>
      <c r="C71" s="165"/>
      <c r="D71" s="165"/>
      <c r="E71" s="165"/>
      <c r="F71" s="165"/>
      <c r="G71" s="165"/>
    </row>
    <row r="72" spans="1:7" x14ac:dyDescent="0.2">
      <c r="E72" s="122"/>
    </row>
    <row r="73" spans="1:7" x14ac:dyDescent="0.2">
      <c r="E73" s="122"/>
    </row>
    <row r="74" spans="1:7" x14ac:dyDescent="0.2">
      <c r="E74" s="122"/>
    </row>
    <row r="75" spans="1:7" x14ac:dyDescent="0.2">
      <c r="E75" s="122"/>
    </row>
    <row r="76" spans="1:7" x14ac:dyDescent="0.2">
      <c r="E76" s="122"/>
    </row>
    <row r="77" spans="1:7" x14ac:dyDescent="0.2">
      <c r="E77" s="122"/>
    </row>
    <row r="78" spans="1:7" x14ac:dyDescent="0.2">
      <c r="E78" s="122"/>
    </row>
    <row r="79" spans="1:7" x14ac:dyDescent="0.2">
      <c r="E79" s="122"/>
    </row>
    <row r="80" spans="1:7" x14ac:dyDescent="0.2">
      <c r="E80" s="122"/>
    </row>
    <row r="81" spans="5:5" x14ac:dyDescent="0.2">
      <c r="E81" s="122"/>
    </row>
    <row r="82" spans="5:5" x14ac:dyDescent="0.2">
      <c r="E82" s="122"/>
    </row>
    <row r="83" spans="5:5" x14ac:dyDescent="0.2">
      <c r="E83" s="122"/>
    </row>
    <row r="84" spans="5:5" x14ac:dyDescent="0.2">
      <c r="E84" s="122"/>
    </row>
    <row r="85" spans="5:5" x14ac:dyDescent="0.2">
      <c r="E85" s="122"/>
    </row>
    <row r="86" spans="5:5" x14ac:dyDescent="0.2">
      <c r="E86" s="122"/>
    </row>
    <row r="87" spans="5:5" x14ac:dyDescent="0.2">
      <c r="E87" s="122"/>
    </row>
    <row r="88" spans="5:5" x14ac:dyDescent="0.2">
      <c r="E88" s="122"/>
    </row>
    <row r="89" spans="5:5" x14ac:dyDescent="0.2">
      <c r="E89" s="122"/>
    </row>
    <row r="90" spans="5:5" x14ac:dyDescent="0.2">
      <c r="E90" s="122"/>
    </row>
    <row r="91" spans="5:5" x14ac:dyDescent="0.2">
      <c r="E91" s="122"/>
    </row>
    <row r="92" spans="5:5" x14ac:dyDescent="0.2">
      <c r="E92" s="122"/>
    </row>
    <row r="93" spans="5:5" x14ac:dyDescent="0.2">
      <c r="E93" s="122"/>
    </row>
    <row r="94" spans="5:5" x14ac:dyDescent="0.2">
      <c r="E94" s="122"/>
    </row>
    <row r="95" spans="5:5" x14ac:dyDescent="0.2">
      <c r="E95" s="122"/>
    </row>
    <row r="96" spans="5:5" x14ac:dyDescent="0.2">
      <c r="E96" s="122"/>
    </row>
    <row r="97" spans="1:7" x14ac:dyDescent="0.2">
      <c r="A97" s="166"/>
      <c r="B97" s="166"/>
    </row>
    <row r="98" spans="1:7" x14ac:dyDescent="0.2">
      <c r="A98" s="165"/>
      <c r="B98" s="165"/>
      <c r="C98" s="168"/>
      <c r="D98" s="168"/>
      <c r="E98" s="169"/>
      <c r="F98" s="168"/>
      <c r="G98" s="170"/>
    </row>
    <row r="99" spans="1:7" x14ac:dyDescent="0.2">
      <c r="A99" s="171"/>
      <c r="B99" s="171"/>
      <c r="C99" s="165"/>
      <c r="D99" s="165"/>
      <c r="E99" s="172"/>
      <c r="F99" s="165"/>
      <c r="G99" s="165"/>
    </row>
    <row r="100" spans="1:7" x14ac:dyDescent="0.2">
      <c r="A100" s="165"/>
      <c r="B100" s="165"/>
      <c r="C100" s="165"/>
      <c r="D100" s="165"/>
      <c r="E100" s="172"/>
      <c r="F100" s="165"/>
      <c r="G100" s="165"/>
    </row>
    <row r="101" spans="1:7" x14ac:dyDescent="0.2">
      <c r="A101" s="165"/>
      <c r="B101" s="165"/>
      <c r="C101" s="165"/>
      <c r="D101" s="165"/>
      <c r="E101" s="172"/>
      <c r="F101" s="165"/>
      <c r="G101" s="165"/>
    </row>
    <row r="102" spans="1:7" x14ac:dyDescent="0.2">
      <c r="A102" s="165"/>
      <c r="B102" s="165"/>
      <c r="C102" s="165"/>
      <c r="D102" s="165"/>
      <c r="E102" s="172"/>
      <c r="F102" s="165"/>
      <c r="G102" s="165"/>
    </row>
    <row r="103" spans="1:7" x14ac:dyDescent="0.2">
      <c r="A103" s="165"/>
      <c r="B103" s="165"/>
      <c r="C103" s="165"/>
      <c r="D103" s="165"/>
      <c r="E103" s="172"/>
      <c r="F103" s="165"/>
      <c r="G103" s="165"/>
    </row>
    <row r="104" spans="1:7" x14ac:dyDescent="0.2">
      <c r="A104" s="165"/>
      <c r="B104" s="165"/>
      <c r="C104" s="165"/>
      <c r="D104" s="165"/>
      <c r="E104" s="172"/>
      <c r="F104" s="165"/>
      <c r="G104" s="165"/>
    </row>
    <row r="105" spans="1:7" x14ac:dyDescent="0.2">
      <c r="A105" s="165"/>
      <c r="B105" s="165"/>
      <c r="C105" s="165"/>
      <c r="D105" s="165"/>
      <c r="E105" s="172"/>
      <c r="F105" s="165"/>
      <c r="G105" s="165"/>
    </row>
    <row r="106" spans="1:7" x14ac:dyDescent="0.2">
      <c r="A106" s="165"/>
      <c r="B106" s="165"/>
      <c r="C106" s="165"/>
      <c r="D106" s="165"/>
      <c r="E106" s="172"/>
      <c r="F106" s="165"/>
      <c r="G106" s="165"/>
    </row>
    <row r="107" spans="1:7" x14ac:dyDescent="0.2">
      <c r="A107" s="165"/>
      <c r="B107" s="165"/>
      <c r="C107" s="165"/>
      <c r="D107" s="165"/>
      <c r="E107" s="172"/>
      <c r="F107" s="165"/>
      <c r="G107" s="165"/>
    </row>
    <row r="108" spans="1:7" x14ac:dyDescent="0.2">
      <c r="A108" s="165"/>
      <c r="B108" s="165"/>
      <c r="C108" s="165"/>
      <c r="D108" s="165"/>
      <c r="E108" s="172"/>
      <c r="F108" s="165"/>
      <c r="G108" s="165"/>
    </row>
    <row r="109" spans="1:7" x14ac:dyDescent="0.2">
      <c r="A109" s="165"/>
      <c r="B109" s="165"/>
      <c r="C109" s="165"/>
      <c r="D109" s="165"/>
      <c r="E109" s="172"/>
      <c r="F109" s="165"/>
      <c r="G109" s="165"/>
    </row>
    <row r="110" spans="1:7" x14ac:dyDescent="0.2">
      <c r="A110" s="165"/>
      <c r="B110" s="165"/>
      <c r="C110" s="165"/>
      <c r="D110" s="165"/>
      <c r="E110" s="172"/>
      <c r="F110" s="165"/>
      <c r="G110" s="165"/>
    </row>
    <row r="111" spans="1:7" x14ac:dyDescent="0.2">
      <c r="A111" s="165"/>
      <c r="B111" s="165"/>
      <c r="C111" s="165"/>
      <c r="D111" s="165"/>
      <c r="E111" s="172"/>
      <c r="F111" s="165"/>
      <c r="G111" s="165"/>
    </row>
  </sheetData>
  <mergeCells count="12">
    <mergeCell ref="C22:G22"/>
    <mergeCell ref="C31:G31"/>
    <mergeCell ref="C32:G32"/>
    <mergeCell ref="A1:I1"/>
    <mergeCell ref="A3:B3"/>
    <mergeCell ref="A4:B4"/>
    <mergeCell ref="G4:I4"/>
    <mergeCell ref="C12:G12"/>
    <mergeCell ref="C14:G14"/>
    <mergeCell ref="C16:G16"/>
    <mergeCell ref="C18:G18"/>
    <mergeCell ref="C20:G20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4WcHYy7qsRwDhxdG+qgl0+ENQs4=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eewdsVQc3zwCuLYjVLJlAy/DLAcZsnDqVPaNpusl0yrZVWeIxN0XcFinVIpiBm8YZsnStq5U
    Eydna+uKTuzjImixlqcS2Vx6E85YOT23dfrQ3OIo/k+ZAlbjo2JVeoVyanJpfGz0H2nJGu18
    HNjA+g7bAAoDkrHKcAElqLH9yS3HoZPSsOl9eTQ7h4SFjkUDGlUffYC1lkWIOi3VyZUARRQS
    XYjQKxE9ZBtnnSdiKRuiBEwXkNBUB4znTy9kFW9EBcVZupuavZwTNEi8zYZRi274YoFY4zOl
    F+XYmnCkeJB+s8u6tSXumS3OSBJmmqNF5Y06oXH0RGjO4br9W5yamQ==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ZOkUYyCt7QO0KcWg+x3pfCw3t2A=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s2OlzCyf8FUbiQ6sm7ItoOGZs7E=</DigestValue>
      </Reference>
      <Reference URI="/xl/sharedStrings.xml?ContentType=application/vnd.openxmlformats-officedocument.spreadsheetml.sharedStrings+xml">
        <DigestMethod Algorithm="http://www.w3.org/2000/09/xmldsig#sha1"/>
        <DigestValue>PWSzwu3raikpEYjp2QgWuwwCGdc=</DigestValue>
      </Reference>
      <Reference URI="/xl/styles.xml?ContentType=application/vnd.openxmlformats-officedocument.spreadsheetml.styles+xml">
        <DigestMethod Algorithm="http://www.w3.org/2000/09/xmldsig#sha1"/>
        <DigestValue>EArOrN3nWIo2yhvu22JTGqacsXI=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CiAAqC6JKa2St+dmzsLtwlURfTE=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IV0BfYygLD984kgvbYnUsOaUWbk=</DigestValue>
      </Reference>
      <Reference URI="/xl/worksheets/sheet2.xml?ContentType=application/vnd.openxmlformats-officedocument.spreadsheetml.worksheet+xml">
        <DigestMethod Algorithm="http://www.w3.org/2000/09/xmldsig#sha1"/>
        <DigestValue>uqHAl0nQgnF3OBqt1BFFCdEehaw=</DigestValue>
      </Reference>
      <Reference URI="/xl/worksheets/sheet3.xml?ContentType=application/vnd.openxmlformats-officedocument.spreadsheetml.worksheet+xml">
        <DigestMethod Algorithm="http://www.w3.org/2000/09/xmldsig#sha1"/>
        <DigestValue>LToiOfboePJSlA8WZuumSuvH4oA=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2015-01-26T12:25:54Z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2015-01-20T08:24:34Z</cp:lastPrinted>
  <dcterms:created xsi:type="dcterms:W3CDTF">2015-01-20T08:12:53Z</dcterms:created>
  <dcterms:modified xsi:type="dcterms:W3CDTF">2015-01-20T08:28:09Z</dcterms:modified>
</cp:coreProperties>
</file>